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dnz-my.sharepoint.com/personal/joanne_gisborne_dairynz_co_nz/Documents/Desktop/New Site Stuff/"/>
    </mc:Choice>
  </mc:AlternateContent>
  <xr:revisionPtr revIDLastSave="1" documentId="8_{AFB3A2FD-16DF-48FC-80B4-AB7C3B51AA1F}" xr6:coauthVersionLast="46" xr6:coauthVersionMax="46" xr10:uidLastSave="{73E9FA75-ABC5-4504-95DF-0F4DF894D6C6}"/>
  <workbookProtection workbookAlgorithmName="SHA-512" workbookHashValue="/h4napXa+DveOUfP5kPsqlAFI6sy+RKpj/piHjCSdjCAQCSj1LSkJ/G9W/AnwS2SW3b6ZhrjLlrJOSD6Z1I45g==" workbookSaltValue="pnUABBm8A8x7cQke4fmk1g==" workbookSpinCount="100000" lockStructure="1"/>
  <bookViews>
    <workbookView xWindow="-120" yWindow="-120" windowWidth="29040" windowHeight="15840" activeTab="2" xr2:uid="{00000000-000D-0000-FFFF-FFFF00000000}"/>
  </bookViews>
  <sheets>
    <sheet name="Irrigation Centre Pivot" sheetId="1" r:id="rId1"/>
    <sheet name="Irrigation Centre Pivot (Large)" sheetId="3" r:id="rId2"/>
    <sheet name="Travelling Irrigator" sheetId="4" r:id="rId3"/>
    <sheet name="Effluent Centre Pivot" sheetId="2" r:id="rId4"/>
  </sheets>
  <definedNames>
    <definedName name="_xlnm.Print_Area" localSheetId="3">'Effluent Centre Pivot'!$A$1:$AR$62</definedName>
    <definedName name="_xlnm.Print_Area" localSheetId="0">'Irrigation Centre Pivot'!$A$1:$AR$62</definedName>
    <definedName name="_xlnm.Print_Area" localSheetId="1">'Irrigation Centre Pivot (Large)'!$A$1:$AR$66</definedName>
    <definedName name="_xlnm.Print_Area" localSheetId="2">'Travelling Irrigator'!$A$1:$AR$56</definedName>
    <definedName name="solver_adj" localSheetId="3" hidden="1">'Effluent Centre Pivot'!#REF!</definedName>
    <definedName name="solver_adj" localSheetId="0" hidden="1">'Irrigation Centre Pivot'!#REF!</definedName>
    <definedName name="solver_adj" localSheetId="1" hidden="1">'Irrigation Centre Pivot (Large)'!#REF!</definedName>
    <definedName name="solver_adj" localSheetId="2" hidden="1">'Travelling Irrigator'!#REF!</definedName>
    <definedName name="solver_cvg" localSheetId="3" hidden="1">0.0001</definedName>
    <definedName name="solver_cvg" localSheetId="0" hidden="1">0.0001</definedName>
    <definedName name="solver_cvg" localSheetId="1" hidden="1">0.0001</definedName>
    <definedName name="solver_cvg" localSheetId="2" hidden="1">0.0001</definedName>
    <definedName name="solver_drv" localSheetId="3" hidden="1">1</definedName>
    <definedName name="solver_drv" localSheetId="0" hidden="1">1</definedName>
    <definedName name="solver_drv" localSheetId="1" hidden="1">1</definedName>
    <definedName name="solver_drv" localSheetId="2" hidden="1">1</definedName>
    <definedName name="solver_eng" localSheetId="3" hidden="1">1</definedName>
    <definedName name="solver_eng" localSheetId="0" hidden="1">1</definedName>
    <definedName name="solver_eng" localSheetId="1" hidden="1">1</definedName>
    <definedName name="solver_eng" localSheetId="2" hidden="1">1</definedName>
    <definedName name="solver_est" localSheetId="3" hidden="1">1</definedName>
    <definedName name="solver_est" localSheetId="0" hidden="1">1</definedName>
    <definedName name="solver_est" localSheetId="1" hidden="1">1</definedName>
    <definedName name="solver_est" localSheetId="2" hidden="1">1</definedName>
    <definedName name="solver_itr" localSheetId="3" hidden="1">2147483647</definedName>
    <definedName name="solver_itr" localSheetId="0" hidden="1">2147483647</definedName>
    <definedName name="solver_itr" localSheetId="1" hidden="1">2147483647</definedName>
    <definedName name="solver_itr" localSheetId="2" hidden="1">2147483647</definedName>
    <definedName name="solver_mip" localSheetId="3" hidden="1">2147483647</definedName>
    <definedName name="solver_mip" localSheetId="0" hidden="1">2147483647</definedName>
    <definedName name="solver_mip" localSheetId="1" hidden="1">2147483647</definedName>
    <definedName name="solver_mip" localSheetId="2" hidden="1">2147483647</definedName>
    <definedName name="solver_mni" localSheetId="3" hidden="1">30</definedName>
    <definedName name="solver_mni" localSheetId="0" hidden="1">30</definedName>
    <definedName name="solver_mni" localSheetId="1" hidden="1">30</definedName>
    <definedName name="solver_mni" localSheetId="2" hidden="1">30</definedName>
    <definedName name="solver_mrt" localSheetId="3" hidden="1">0.075</definedName>
    <definedName name="solver_mrt" localSheetId="0" hidden="1">0.075</definedName>
    <definedName name="solver_mrt" localSheetId="1" hidden="1">0.075</definedName>
    <definedName name="solver_mrt" localSheetId="2" hidden="1">0.075</definedName>
    <definedName name="solver_msl" localSheetId="3" hidden="1">2</definedName>
    <definedName name="solver_msl" localSheetId="0" hidden="1">2</definedName>
    <definedName name="solver_msl" localSheetId="1" hidden="1">2</definedName>
    <definedName name="solver_msl" localSheetId="2" hidden="1">2</definedName>
    <definedName name="solver_neg" localSheetId="3" hidden="1">1</definedName>
    <definedName name="solver_neg" localSheetId="0" hidden="1">1</definedName>
    <definedName name="solver_neg" localSheetId="1" hidden="1">1</definedName>
    <definedName name="solver_neg" localSheetId="2" hidden="1">1</definedName>
    <definedName name="solver_nod" localSheetId="3" hidden="1">2147483647</definedName>
    <definedName name="solver_nod" localSheetId="0" hidden="1">2147483647</definedName>
    <definedName name="solver_nod" localSheetId="1" hidden="1">2147483647</definedName>
    <definedName name="solver_nod" localSheetId="2" hidden="1">2147483647</definedName>
    <definedName name="solver_num" localSheetId="3" hidden="1">0</definedName>
    <definedName name="solver_num" localSheetId="0" hidden="1">0</definedName>
    <definedName name="solver_num" localSheetId="1" hidden="1">0</definedName>
    <definedName name="solver_num" localSheetId="2" hidden="1">0</definedName>
    <definedName name="solver_nwt" localSheetId="3" hidden="1">1</definedName>
    <definedName name="solver_nwt" localSheetId="0" hidden="1">1</definedName>
    <definedName name="solver_nwt" localSheetId="1" hidden="1">1</definedName>
    <definedName name="solver_nwt" localSheetId="2" hidden="1">1</definedName>
    <definedName name="solver_opt" localSheetId="3" hidden="1">'Effluent Centre Pivot'!#REF!</definedName>
    <definedName name="solver_opt" localSheetId="0" hidden="1">'Irrigation Centre Pivot'!#REF!</definedName>
    <definedName name="solver_opt" localSheetId="1" hidden="1">'Irrigation Centre Pivot (Large)'!#REF!</definedName>
    <definedName name="solver_opt" localSheetId="2" hidden="1">'Travelling Irrigator'!#REF!</definedName>
    <definedName name="solver_pre" localSheetId="3" hidden="1">0.000001</definedName>
    <definedName name="solver_pre" localSheetId="0" hidden="1">0.000001</definedName>
    <definedName name="solver_pre" localSheetId="1" hidden="1">0.000001</definedName>
    <definedName name="solver_pre" localSheetId="2" hidden="1">0.000001</definedName>
    <definedName name="solver_rbv" localSheetId="3" hidden="1">1</definedName>
    <definedName name="solver_rbv" localSheetId="0" hidden="1">1</definedName>
    <definedName name="solver_rbv" localSheetId="1" hidden="1">1</definedName>
    <definedName name="solver_rbv" localSheetId="2" hidden="1">1</definedName>
    <definedName name="solver_rlx" localSheetId="3" hidden="1">2</definedName>
    <definedName name="solver_rlx" localSheetId="0" hidden="1">2</definedName>
    <definedName name="solver_rlx" localSheetId="1" hidden="1">2</definedName>
    <definedName name="solver_rlx" localSheetId="2" hidden="1">2</definedName>
    <definedName name="solver_rsd" localSheetId="3" hidden="1">0</definedName>
    <definedName name="solver_rsd" localSheetId="0" hidden="1">0</definedName>
    <definedName name="solver_rsd" localSheetId="1" hidden="1">0</definedName>
    <definedName name="solver_rsd" localSheetId="2" hidden="1">0</definedName>
    <definedName name="solver_scl" localSheetId="3" hidden="1">1</definedName>
    <definedName name="solver_scl" localSheetId="0" hidden="1">1</definedName>
    <definedName name="solver_scl" localSheetId="1" hidden="1">1</definedName>
    <definedName name="solver_scl" localSheetId="2" hidden="1">1</definedName>
    <definedName name="solver_sho" localSheetId="3" hidden="1">2</definedName>
    <definedName name="solver_sho" localSheetId="0" hidden="1">2</definedName>
    <definedName name="solver_sho" localSheetId="1" hidden="1">2</definedName>
    <definedName name="solver_sho" localSheetId="2" hidden="1">2</definedName>
    <definedName name="solver_ssz" localSheetId="3" hidden="1">100</definedName>
    <definedName name="solver_ssz" localSheetId="0" hidden="1">100</definedName>
    <definedName name="solver_ssz" localSheetId="1" hidden="1">100</definedName>
    <definedName name="solver_ssz" localSheetId="2" hidden="1">100</definedName>
    <definedName name="solver_tim" localSheetId="3" hidden="1">2147483647</definedName>
    <definedName name="solver_tim" localSheetId="0" hidden="1">2147483647</definedName>
    <definedName name="solver_tim" localSheetId="1" hidden="1">2147483647</definedName>
    <definedName name="solver_tim" localSheetId="2" hidden="1">2147483647</definedName>
    <definedName name="solver_tol" localSheetId="3" hidden="1">0.01</definedName>
    <definedName name="solver_tol" localSheetId="0" hidden="1">0.01</definedName>
    <definedName name="solver_tol" localSheetId="1" hidden="1">0.01</definedName>
    <definedName name="solver_tol" localSheetId="2" hidden="1">0.01</definedName>
    <definedName name="solver_typ" localSheetId="3" hidden="1">2</definedName>
    <definedName name="solver_typ" localSheetId="0" hidden="1">2</definedName>
    <definedName name="solver_typ" localSheetId="1" hidden="1">2</definedName>
    <definedName name="solver_typ" localSheetId="2" hidden="1">2</definedName>
    <definedName name="solver_val" localSheetId="3" hidden="1">0</definedName>
    <definedName name="solver_val" localSheetId="0" hidden="1">0</definedName>
    <definedName name="solver_val" localSheetId="1" hidden="1">0</definedName>
    <definedName name="solver_val" localSheetId="2" hidden="1">0</definedName>
    <definedName name="solver_ver" localSheetId="3" hidden="1">3</definedName>
    <definedName name="solver_ver" localSheetId="0" hidden="1">3</definedName>
    <definedName name="solver_ver" localSheetId="1" hidden="1">3</definedName>
    <definedName name="solver_ver" localSheetId="2" hidden="1">3</definedName>
    <definedName name="Z_27D992FE_3D1D_49DA_9A9B_99E016637E89_.wvu.PrintArea" localSheetId="3" hidden="1">'Effluent Centre Pivot'!$A$1:$AR$67</definedName>
    <definedName name="Z_27D992FE_3D1D_49DA_9A9B_99E016637E89_.wvu.PrintArea" localSheetId="0" hidden="1">'Irrigation Centre Pivot'!$A$1:$AR$67</definedName>
    <definedName name="Z_27D992FE_3D1D_49DA_9A9B_99E016637E89_.wvu.PrintArea" localSheetId="1" hidden="1">'Irrigation Centre Pivot (Large)'!$A$1:$AR$71</definedName>
    <definedName name="Z_27D992FE_3D1D_49DA_9A9B_99E016637E89_.wvu.PrintArea" localSheetId="2" hidden="1">'Travelling Irrigator'!$A$1:$AR$61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62" i="4" l="1"/>
  <c r="CC62" i="4"/>
  <c r="AP60" i="4" l="1"/>
  <c r="AO60" i="4"/>
  <c r="AN60" i="4"/>
  <c r="AM60" i="4"/>
  <c r="AL60" i="4"/>
  <c r="AK60" i="4"/>
  <c r="AJ60" i="4"/>
  <c r="AI60" i="4"/>
  <c r="AH60" i="4"/>
  <c r="AG60" i="4"/>
  <c r="AF60" i="4"/>
  <c r="AE60" i="4"/>
  <c r="AD60" i="4"/>
  <c r="AC60" i="4"/>
  <c r="AC61" i="4" s="1"/>
  <c r="AC62" i="4" s="1"/>
  <c r="AB60" i="4"/>
  <c r="AB61" i="4" s="1"/>
  <c r="AB62" i="4" s="1"/>
  <c r="AA60" i="4"/>
  <c r="AA61" i="4" s="1"/>
  <c r="AA62" i="4" s="1"/>
  <c r="Z60" i="4"/>
  <c r="Z61" i="4" s="1"/>
  <c r="Z62" i="4" s="1"/>
  <c r="Y60" i="4"/>
  <c r="Y61" i="4" s="1"/>
  <c r="Y62" i="4" s="1"/>
  <c r="X60" i="4"/>
  <c r="X61" i="4" s="1"/>
  <c r="X62" i="4" s="1"/>
  <c r="W60" i="4"/>
  <c r="W61" i="4" s="1"/>
  <c r="W62" i="4" s="1"/>
  <c r="V60" i="4"/>
  <c r="V61" i="4" s="1"/>
  <c r="V62" i="4" s="1"/>
  <c r="U60" i="4"/>
  <c r="U61" i="4" s="1"/>
  <c r="U62" i="4" s="1"/>
  <c r="T60" i="4"/>
  <c r="T61" i="4" s="1"/>
  <c r="T62" i="4" s="1"/>
  <c r="S60" i="4"/>
  <c r="S61" i="4" s="1"/>
  <c r="S62" i="4" s="1"/>
  <c r="R60" i="4"/>
  <c r="R61" i="4" s="1"/>
  <c r="R62" i="4" s="1"/>
  <c r="Q60" i="4"/>
  <c r="Q61" i="4" s="1"/>
  <c r="Q62" i="4" s="1"/>
  <c r="P60" i="4"/>
  <c r="P61" i="4" s="1"/>
  <c r="P62" i="4" s="1"/>
  <c r="O60" i="4"/>
  <c r="O61" i="4" s="1"/>
  <c r="O62" i="4" s="1"/>
  <c r="N60" i="4"/>
  <c r="M60" i="4"/>
  <c r="L60" i="4"/>
  <c r="K60" i="4"/>
  <c r="J60" i="4"/>
  <c r="I60" i="4"/>
  <c r="H60" i="4"/>
  <c r="G60" i="4"/>
  <c r="F60" i="4"/>
  <c r="E60" i="4"/>
  <c r="D60" i="4"/>
  <c r="C60" i="4"/>
  <c r="AP59" i="4"/>
  <c r="AO59" i="4"/>
  <c r="AN59" i="4"/>
  <c r="AM59" i="4"/>
  <c r="AL59" i="4"/>
  <c r="AK59" i="4"/>
  <c r="AJ59"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S46" i="4"/>
  <c r="AO13" i="4"/>
  <c r="AP9" i="4"/>
  <c r="AM9" i="4"/>
  <c r="AI9" i="4"/>
  <c r="AI62" i="4" l="1"/>
  <c r="AI61" i="4"/>
  <c r="H62" i="4"/>
  <c r="H61" i="4"/>
  <c r="AF61" i="4"/>
  <c r="AF62" i="4"/>
  <c r="AJ62" i="4"/>
  <c r="AJ61" i="4"/>
  <c r="AN61" i="4"/>
  <c r="AN62" i="4"/>
  <c r="C62" i="4"/>
  <c r="C61" i="4"/>
  <c r="G62" i="4"/>
  <c r="G61" i="4"/>
  <c r="K62" i="4"/>
  <c r="K61" i="4"/>
  <c r="AE61" i="4"/>
  <c r="AE62" i="4"/>
  <c r="AM62" i="4"/>
  <c r="AM61" i="4"/>
  <c r="D62" i="4"/>
  <c r="D61" i="4"/>
  <c r="L62" i="4"/>
  <c r="L61" i="4"/>
  <c r="E62" i="4"/>
  <c r="E61" i="4"/>
  <c r="I61" i="4"/>
  <c r="I62" i="4"/>
  <c r="M62" i="4"/>
  <c r="M61" i="4"/>
  <c r="AG62" i="4"/>
  <c r="AG61" i="4"/>
  <c r="AK62" i="4"/>
  <c r="AK61" i="4"/>
  <c r="AO62" i="4"/>
  <c r="AO61" i="4"/>
  <c r="F62" i="4"/>
  <c r="F61" i="4"/>
  <c r="J62" i="4"/>
  <c r="J61" i="4"/>
  <c r="N62" i="4"/>
  <c r="N61" i="4"/>
  <c r="AD61" i="4"/>
  <c r="AD62" i="4"/>
  <c r="AH61" i="4"/>
  <c r="AH62" i="4"/>
  <c r="AL61" i="4"/>
  <c r="AL62" i="4"/>
  <c r="AP62" i="4"/>
  <c r="AP61" i="4"/>
  <c r="C65" i="4"/>
  <c r="S44" i="4"/>
  <c r="E63" i="4" l="1"/>
  <c r="I63" i="4"/>
  <c r="M63" i="4"/>
  <c r="Q63" i="4"/>
  <c r="U63" i="4"/>
  <c r="Y63" i="4"/>
  <c r="AC63" i="4"/>
  <c r="AG63" i="4"/>
  <c r="AK63" i="4"/>
  <c r="AO63" i="4"/>
  <c r="F63" i="4"/>
  <c r="J63" i="4"/>
  <c r="N63" i="4"/>
  <c r="R63" i="4"/>
  <c r="V63" i="4"/>
  <c r="Z63" i="4"/>
  <c r="AD63" i="4"/>
  <c r="AH63" i="4"/>
  <c r="AL63" i="4"/>
  <c r="AP63" i="4"/>
  <c r="AB63" i="4"/>
  <c r="AJ63" i="4"/>
  <c r="G63" i="4"/>
  <c r="K63" i="4"/>
  <c r="O63" i="4"/>
  <c r="S63" i="4"/>
  <c r="W63" i="4"/>
  <c r="AA63" i="4"/>
  <c r="AE63" i="4"/>
  <c r="AI63" i="4"/>
  <c r="AM63" i="4"/>
  <c r="C63" i="4"/>
  <c r="D63" i="4"/>
  <c r="H63" i="4"/>
  <c r="L63" i="4"/>
  <c r="P63" i="4"/>
  <c r="X63" i="4"/>
  <c r="AF63" i="4"/>
  <c r="AN63" i="4"/>
  <c r="T63" i="4"/>
  <c r="D65" i="4"/>
  <c r="S42" i="4" s="1"/>
  <c r="E65" i="4" l="1"/>
  <c r="S48" i="4" s="1"/>
  <c r="W52" i="3" l="1"/>
  <c r="BD72" i="3" l="1"/>
  <c r="BL72" i="3"/>
  <c r="BT72" i="3"/>
  <c r="CB72"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BR69" i="3"/>
  <c r="BS69" i="3"/>
  <c r="BT69" i="3"/>
  <c r="BU69" i="3"/>
  <c r="BV69" i="3"/>
  <c r="BW69" i="3"/>
  <c r="BX69" i="3"/>
  <c r="BY69" i="3"/>
  <c r="BZ69" i="3"/>
  <c r="CA69" i="3"/>
  <c r="CB69" i="3"/>
  <c r="CC69" i="3"/>
  <c r="CD69" i="3"/>
  <c r="AQ70" i="3"/>
  <c r="AQ72" i="3" s="1"/>
  <c r="AR70" i="3"/>
  <c r="AS70" i="3"/>
  <c r="AS71" i="3" s="1"/>
  <c r="AS72" i="3" s="1"/>
  <c r="AT70" i="3"/>
  <c r="AT71" i="3" s="1"/>
  <c r="AT72" i="3" s="1"/>
  <c r="AU70" i="3"/>
  <c r="AU71" i="3" s="1"/>
  <c r="AU72" i="3" s="1"/>
  <c r="AV70" i="3"/>
  <c r="AV71" i="3" s="1"/>
  <c r="AV72" i="3" s="1"/>
  <c r="AW70" i="3"/>
  <c r="AW71" i="3" s="1"/>
  <c r="AW72" i="3" s="1"/>
  <c r="AX70" i="3"/>
  <c r="AX72" i="3" s="1"/>
  <c r="AY70" i="3"/>
  <c r="AY72" i="3" s="1"/>
  <c r="AZ70" i="3"/>
  <c r="AZ71" i="3" s="1"/>
  <c r="BA70" i="3"/>
  <c r="BA72" i="3" s="1"/>
  <c r="BB70" i="3"/>
  <c r="BB72" i="3" s="1"/>
  <c r="BC70" i="3"/>
  <c r="BC72" i="3" s="1"/>
  <c r="BD70" i="3"/>
  <c r="BD71" i="3" s="1"/>
  <c r="BE70" i="3"/>
  <c r="BE72" i="3" s="1"/>
  <c r="BF70" i="3"/>
  <c r="BF72" i="3" s="1"/>
  <c r="BG70" i="3"/>
  <c r="BG72" i="3" s="1"/>
  <c r="BH70" i="3"/>
  <c r="BH71" i="3" s="1"/>
  <c r="BI70" i="3"/>
  <c r="BI72" i="3" s="1"/>
  <c r="BJ70" i="3"/>
  <c r="BJ72" i="3" s="1"/>
  <c r="BK70" i="3"/>
  <c r="BK72" i="3" s="1"/>
  <c r="BL70" i="3"/>
  <c r="BL71" i="3" s="1"/>
  <c r="BM70" i="3"/>
  <c r="BM72" i="3" s="1"/>
  <c r="BN70" i="3"/>
  <c r="BN72" i="3" s="1"/>
  <c r="BO70" i="3"/>
  <c r="BO72" i="3" s="1"/>
  <c r="BP70" i="3"/>
  <c r="BP71" i="3" s="1"/>
  <c r="BQ70" i="3"/>
  <c r="BQ72" i="3" s="1"/>
  <c r="BR70" i="3"/>
  <c r="BR72" i="3" s="1"/>
  <c r="BS70" i="3"/>
  <c r="BS72" i="3" s="1"/>
  <c r="BT70" i="3"/>
  <c r="BT71" i="3" s="1"/>
  <c r="BU70" i="3"/>
  <c r="BU72" i="3" s="1"/>
  <c r="BV70" i="3"/>
  <c r="BV72" i="3" s="1"/>
  <c r="BW70" i="3"/>
  <c r="BW72" i="3" s="1"/>
  <c r="BX70" i="3"/>
  <c r="BX71" i="3" s="1"/>
  <c r="BY70" i="3"/>
  <c r="BY72" i="3" s="1"/>
  <c r="BZ70" i="3"/>
  <c r="BZ72" i="3" s="1"/>
  <c r="CA70" i="3"/>
  <c r="CA72" i="3" s="1"/>
  <c r="CB70" i="3"/>
  <c r="CB71" i="3" s="1"/>
  <c r="CC70" i="3"/>
  <c r="CC72" i="3" s="1"/>
  <c r="CD70" i="3"/>
  <c r="CD72" i="3" s="1"/>
  <c r="AQ71" i="3"/>
  <c r="AR71" i="3"/>
  <c r="AY71" i="3"/>
  <c r="BC71" i="3"/>
  <c r="BG71" i="3"/>
  <c r="BK71" i="3"/>
  <c r="BO71" i="3"/>
  <c r="BS71" i="3"/>
  <c r="BW71" i="3"/>
  <c r="CA71" i="3"/>
  <c r="AP70" i="3"/>
  <c r="AP71" i="3" s="1"/>
  <c r="AO70" i="3"/>
  <c r="AO71" i="3" s="1"/>
  <c r="AN70" i="3"/>
  <c r="AN71" i="3" s="1"/>
  <c r="AM70" i="3"/>
  <c r="AM71" i="3" s="1"/>
  <c r="AL70" i="3"/>
  <c r="AL71" i="3" s="1"/>
  <c r="AK70" i="3"/>
  <c r="AK71" i="3" s="1"/>
  <c r="AJ70" i="3"/>
  <c r="AJ71" i="3" s="1"/>
  <c r="AI70" i="3"/>
  <c r="AI71" i="3" s="1"/>
  <c r="AH70" i="3"/>
  <c r="AH71" i="3" s="1"/>
  <c r="AG70" i="3"/>
  <c r="AG71" i="3" s="1"/>
  <c r="AF70" i="3"/>
  <c r="AF71" i="3" s="1"/>
  <c r="AE70" i="3"/>
  <c r="AE71" i="3" s="1"/>
  <c r="AD70" i="3"/>
  <c r="AD71" i="3" s="1"/>
  <c r="AC70" i="3"/>
  <c r="AC71" i="3" s="1"/>
  <c r="AB70" i="3"/>
  <c r="AB71" i="3" s="1"/>
  <c r="AA70" i="3"/>
  <c r="AA71" i="3" s="1"/>
  <c r="Z70" i="3"/>
  <c r="Z71" i="3" s="1"/>
  <c r="Y70" i="3"/>
  <c r="Y71" i="3" s="1"/>
  <c r="X70" i="3"/>
  <c r="X71" i="3" s="1"/>
  <c r="W70" i="3"/>
  <c r="W71" i="3" s="1"/>
  <c r="V70" i="3"/>
  <c r="V71" i="3" s="1"/>
  <c r="U70" i="3"/>
  <c r="U71" i="3" s="1"/>
  <c r="T70" i="3"/>
  <c r="T71" i="3" s="1"/>
  <c r="S70" i="3"/>
  <c r="S71" i="3" s="1"/>
  <c r="R70" i="3"/>
  <c r="R71" i="3" s="1"/>
  <c r="Q70" i="3"/>
  <c r="Q71" i="3" s="1"/>
  <c r="P70" i="3"/>
  <c r="P71" i="3" s="1"/>
  <c r="O70" i="3"/>
  <c r="O71" i="3" s="1"/>
  <c r="N70" i="3"/>
  <c r="N71" i="3" s="1"/>
  <c r="M70" i="3"/>
  <c r="M71" i="3" s="1"/>
  <c r="L70" i="3"/>
  <c r="L71" i="3" s="1"/>
  <c r="K70" i="3"/>
  <c r="K71" i="3" s="1"/>
  <c r="J70" i="3"/>
  <c r="J71" i="3" s="1"/>
  <c r="I70" i="3"/>
  <c r="I71" i="3" s="1"/>
  <c r="H70" i="3"/>
  <c r="H71" i="3" s="1"/>
  <c r="G70" i="3"/>
  <c r="G71" i="3" s="1"/>
  <c r="F70" i="3"/>
  <c r="F71" i="3" s="1"/>
  <c r="E70" i="3"/>
  <c r="E71" i="3" s="1"/>
  <c r="D70" i="3"/>
  <c r="D71" i="3" s="1"/>
  <c r="C70" i="3"/>
  <c r="C71" i="3" s="1"/>
  <c r="AP69" i="3"/>
  <c r="AO69" i="3"/>
  <c r="AN69" i="3"/>
  <c r="AM69" i="3"/>
  <c r="AL69" i="3"/>
  <c r="AK69" i="3"/>
  <c r="AJ69" i="3"/>
  <c r="AI69" i="3"/>
  <c r="AH69" i="3"/>
  <c r="AG69" i="3"/>
  <c r="AF69" i="3"/>
  <c r="AE69" i="3"/>
  <c r="AD69" i="3"/>
  <c r="AC69" i="3"/>
  <c r="AB69" i="3"/>
  <c r="AA69" i="3"/>
  <c r="Z69" i="3"/>
  <c r="Y69" i="3"/>
  <c r="X69" i="3"/>
  <c r="W69" i="3"/>
  <c r="V69" i="3"/>
  <c r="U69" i="3"/>
  <c r="T69" i="3"/>
  <c r="S69" i="3"/>
  <c r="R69" i="3"/>
  <c r="Q69" i="3"/>
  <c r="P69" i="3"/>
  <c r="O69" i="3"/>
  <c r="N69" i="3"/>
  <c r="M69" i="3"/>
  <c r="L69" i="3"/>
  <c r="K69" i="3"/>
  <c r="J69" i="3"/>
  <c r="I69" i="3"/>
  <c r="H69" i="3"/>
  <c r="G69" i="3"/>
  <c r="F69" i="3"/>
  <c r="E69" i="3"/>
  <c r="D69" i="3"/>
  <c r="C69" i="3"/>
  <c r="W54" i="3"/>
  <c r="AO13" i="3"/>
  <c r="AP9" i="3"/>
  <c r="AM9" i="3"/>
  <c r="AI9" i="3"/>
  <c r="AX67" i="2"/>
  <c r="AW67" i="2"/>
  <c r="AV67" i="2"/>
  <c r="AU67" i="2"/>
  <c r="AT67" i="2"/>
  <c r="AS67" i="2"/>
  <c r="AR67" i="2"/>
  <c r="AQ67" i="2"/>
  <c r="AP66" i="2"/>
  <c r="AO66" i="2"/>
  <c r="AN66" i="2"/>
  <c r="AM66" i="2"/>
  <c r="AL66" i="2"/>
  <c r="AK66" i="2"/>
  <c r="AJ66" i="2"/>
  <c r="AI66" i="2"/>
  <c r="AH66" i="2"/>
  <c r="AG66" i="2"/>
  <c r="AF66" i="2"/>
  <c r="AE66" i="2"/>
  <c r="AD66" i="2"/>
  <c r="AC66" i="2"/>
  <c r="AB66" i="2"/>
  <c r="AA66" i="2"/>
  <c r="Z66" i="2"/>
  <c r="Y66" i="2"/>
  <c r="X66" i="2"/>
  <c r="W66" i="2"/>
  <c r="V66" i="2"/>
  <c r="U66" i="2"/>
  <c r="T66" i="2"/>
  <c r="S66" i="2"/>
  <c r="R66" i="2"/>
  <c r="Q66" i="2"/>
  <c r="P66" i="2"/>
  <c r="O66" i="2"/>
  <c r="N66" i="2"/>
  <c r="M66" i="2"/>
  <c r="L66" i="2"/>
  <c r="K66" i="2"/>
  <c r="J66" i="2"/>
  <c r="I66" i="2"/>
  <c r="H66" i="2"/>
  <c r="G66" i="2"/>
  <c r="F66" i="2"/>
  <c r="E66" i="2"/>
  <c r="D66" i="2"/>
  <c r="C66" i="2"/>
  <c r="AP65" i="2"/>
  <c r="AO65" i="2"/>
  <c r="AN65"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H65" i="2"/>
  <c r="G65" i="2"/>
  <c r="F65" i="2"/>
  <c r="E65" i="2"/>
  <c r="D65" i="2"/>
  <c r="C65" i="2"/>
  <c r="S50" i="2"/>
  <c r="S48" i="2"/>
  <c r="AO13" i="2"/>
  <c r="AP9" i="2"/>
  <c r="AM9" i="2"/>
  <c r="AI9" i="2"/>
  <c r="K67" i="2" l="1"/>
  <c r="K68" i="2"/>
  <c r="AI67" i="2"/>
  <c r="AI68" i="2"/>
  <c r="X67" i="2"/>
  <c r="X68" i="2"/>
  <c r="CD71" i="3"/>
  <c r="BV71" i="3"/>
  <c r="BN71" i="3"/>
  <c r="BF71" i="3"/>
  <c r="AX71" i="3"/>
  <c r="G67" i="2"/>
  <c r="G68" i="2"/>
  <c r="S67" i="2"/>
  <c r="S68" i="2"/>
  <c r="AA67" i="2"/>
  <c r="AA68" i="2"/>
  <c r="AM67" i="2"/>
  <c r="AM68" i="2"/>
  <c r="L67" i="2"/>
  <c r="L68" i="2"/>
  <c r="T67" i="2"/>
  <c r="T68" i="2"/>
  <c r="AF67" i="2"/>
  <c r="AF68" i="2"/>
  <c r="AN67" i="2"/>
  <c r="AN68" i="2"/>
  <c r="I67" i="2"/>
  <c r="I68" i="2"/>
  <c r="M67" i="2"/>
  <c r="M68" i="2"/>
  <c r="Q67" i="2"/>
  <c r="Q68" i="2"/>
  <c r="U67" i="2"/>
  <c r="U68" i="2"/>
  <c r="Y67" i="2"/>
  <c r="Y68" i="2"/>
  <c r="AC67" i="2"/>
  <c r="AC68" i="2"/>
  <c r="AG67" i="2"/>
  <c r="AG68" i="2"/>
  <c r="AK67" i="2"/>
  <c r="AK68" i="2"/>
  <c r="AO67" i="2"/>
  <c r="AO68" i="2"/>
  <c r="BX72" i="3"/>
  <c r="BP72" i="3"/>
  <c r="BH72" i="3"/>
  <c r="AZ72" i="3"/>
  <c r="C67" i="2"/>
  <c r="C68" i="2"/>
  <c r="O67" i="2"/>
  <c r="O68" i="2"/>
  <c r="W67" i="2"/>
  <c r="W68" i="2"/>
  <c r="AE67" i="2"/>
  <c r="AE68" i="2"/>
  <c r="H67" i="2"/>
  <c r="H68" i="2"/>
  <c r="P67" i="2"/>
  <c r="P68" i="2"/>
  <c r="AB67" i="2"/>
  <c r="AB68" i="2"/>
  <c r="AJ67" i="2"/>
  <c r="AJ68" i="2"/>
  <c r="F67" i="2"/>
  <c r="F68" i="2"/>
  <c r="J67" i="2"/>
  <c r="J68" i="2"/>
  <c r="N67" i="2"/>
  <c r="N68" i="2"/>
  <c r="R67" i="2"/>
  <c r="R68" i="2"/>
  <c r="V67" i="2"/>
  <c r="V68" i="2"/>
  <c r="Z67" i="2"/>
  <c r="Z68" i="2"/>
  <c r="AD67" i="2"/>
  <c r="AD68" i="2"/>
  <c r="AH67" i="2"/>
  <c r="AH68" i="2"/>
  <c r="AL67" i="2"/>
  <c r="AL68" i="2"/>
  <c r="AP67" i="2"/>
  <c r="AP68" i="2"/>
  <c r="BZ71" i="3"/>
  <c r="BR71" i="3"/>
  <c r="BJ71" i="3"/>
  <c r="BB71" i="3"/>
  <c r="E67" i="2"/>
  <c r="E68" i="2" s="1"/>
  <c r="D67" i="2"/>
  <c r="D68" i="2" s="1"/>
  <c r="CC71" i="3"/>
  <c r="BY71" i="3"/>
  <c r="BU71" i="3"/>
  <c r="BQ71" i="3"/>
  <c r="BM71" i="3"/>
  <c r="BI71" i="3"/>
  <c r="BE71" i="3"/>
  <c r="BA71" i="3"/>
  <c r="AR72" i="3"/>
  <c r="AP72" i="3"/>
  <c r="AO72" i="3"/>
  <c r="AN72" i="3"/>
  <c r="AM72" i="3"/>
  <c r="AL72" i="3"/>
  <c r="AK72" i="3"/>
  <c r="AJ72" i="3"/>
  <c r="AI72" i="3"/>
  <c r="AH72" i="3"/>
  <c r="AG72" i="3"/>
  <c r="AF72" i="3"/>
  <c r="AE72" i="3"/>
  <c r="AD72" i="3"/>
  <c r="AC72" i="3"/>
  <c r="AB72" i="3"/>
  <c r="AA72" i="3"/>
  <c r="Z72" i="3"/>
  <c r="Y72" i="3"/>
  <c r="X72" i="3"/>
  <c r="W72" i="3"/>
  <c r="V72" i="3"/>
  <c r="U72" i="3"/>
  <c r="T72" i="3"/>
  <c r="S72" i="3"/>
  <c r="R72" i="3"/>
  <c r="Q72" i="3"/>
  <c r="P72" i="3"/>
  <c r="O72" i="3"/>
  <c r="N72" i="3"/>
  <c r="M72" i="3"/>
  <c r="L72" i="3"/>
  <c r="K72" i="3"/>
  <c r="J72" i="3"/>
  <c r="I72" i="3"/>
  <c r="H72" i="3"/>
  <c r="G72" i="3"/>
  <c r="F72" i="3"/>
  <c r="E72" i="3"/>
  <c r="D72" i="3"/>
  <c r="W50" i="3"/>
  <c r="C72" i="3"/>
  <c r="S46" i="2"/>
  <c r="AX67" i="1"/>
  <c r="AW67" i="1"/>
  <c r="AV67" i="1"/>
  <c r="AU67" i="1"/>
  <c r="AT67" i="1"/>
  <c r="AS67" i="1"/>
  <c r="AR67" i="1"/>
  <c r="AQ67" i="1"/>
  <c r="AP66" i="1"/>
  <c r="AP68" i="1" s="1"/>
  <c r="AO66" i="1"/>
  <c r="AO68" i="1" s="1"/>
  <c r="AN66" i="1"/>
  <c r="AN68" i="1" s="1"/>
  <c r="AM66" i="1"/>
  <c r="AM68" i="1" s="1"/>
  <c r="AL66" i="1"/>
  <c r="AL68" i="1" s="1"/>
  <c r="AK66" i="1"/>
  <c r="AK68" i="1" s="1"/>
  <c r="AJ66" i="1"/>
  <c r="AJ68" i="1" s="1"/>
  <c r="AI66" i="1"/>
  <c r="AI68" i="1" s="1"/>
  <c r="AH66" i="1"/>
  <c r="AH68" i="1" s="1"/>
  <c r="AG66" i="1"/>
  <c r="AG68" i="1" s="1"/>
  <c r="AF66" i="1"/>
  <c r="AF68" i="1" s="1"/>
  <c r="AE66" i="1"/>
  <c r="AE68" i="1" s="1"/>
  <c r="AD66" i="1"/>
  <c r="AD68" i="1" s="1"/>
  <c r="AC66" i="1"/>
  <c r="AC68" i="1" s="1"/>
  <c r="AB66" i="1"/>
  <c r="AB68" i="1" s="1"/>
  <c r="AA66" i="1"/>
  <c r="AA68" i="1" s="1"/>
  <c r="Z66" i="1"/>
  <c r="Z68" i="1" s="1"/>
  <c r="Y66" i="1"/>
  <c r="Y68" i="1" s="1"/>
  <c r="X66" i="1"/>
  <c r="X68" i="1" s="1"/>
  <c r="W66" i="1"/>
  <c r="W68" i="1" s="1"/>
  <c r="V66" i="1"/>
  <c r="V68" i="1" s="1"/>
  <c r="U66" i="1"/>
  <c r="U68" i="1" s="1"/>
  <c r="T66" i="1"/>
  <c r="T68" i="1" s="1"/>
  <c r="S66" i="1"/>
  <c r="S68" i="1" s="1"/>
  <c r="R66" i="1"/>
  <c r="R68" i="1" s="1"/>
  <c r="Q66" i="1"/>
  <c r="Q68" i="1" s="1"/>
  <c r="P66" i="1"/>
  <c r="P68" i="1" s="1"/>
  <c r="O66" i="1"/>
  <c r="O68" i="1" s="1"/>
  <c r="N66" i="1"/>
  <c r="N68" i="1" s="1"/>
  <c r="M66" i="1"/>
  <c r="M68" i="1" s="1"/>
  <c r="L66" i="1"/>
  <c r="L68" i="1" s="1"/>
  <c r="K66" i="1"/>
  <c r="K68" i="1" s="1"/>
  <c r="J66" i="1"/>
  <c r="J68" i="1" s="1"/>
  <c r="I66" i="1"/>
  <c r="I68" i="1" s="1"/>
  <c r="H66" i="1"/>
  <c r="H68" i="1" s="1"/>
  <c r="G66" i="1"/>
  <c r="G68" i="1" s="1"/>
  <c r="F66" i="1"/>
  <c r="F68" i="1" s="1"/>
  <c r="E66" i="1"/>
  <c r="D66" i="1"/>
  <c r="C66"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D65" i="1"/>
  <c r="C65" i="1"/>
  <c r="S50" i="1"/>
  <c r="S48" i="1"/>
  <c r="AO13" i="1"/>
  <c r="AP9" i="1"/>
  <c r="AM9" i="1"/>
  <c r="AI9" i="1"/>
  <c r="D75" i="3" l="1"/>
  <c r="W48" i="3" s="1"/>
  <c r="W56" i="3" s="1"/>
  <c r="D71" i="2"/>
  <c r="S44" i="2" s="1"/>
  <c r="S52" i="2" s="1"/>
  <c r="C71" i="2"/>
  <c r="D69" i="2" s="1"/>
  <c r="C75" i="3"/>
  <c r="J73" i="3" s="1"/>
  <c r="G67" i="1"/>
  <c r="K67" i="1"/>
  <c r="S67" i="1"/>
  <c r="AA67" i="1"/>
  <c r="AI67" i="1"/>
  <c r="AM67" i="1"/>
  <c r="E67" i="1"/>
  <c r="E68" i="1" s="1"/>
  <c r="I67" i="1"/>
  <c r="M67" i="1"/>
  <c r="Q67" i="1"/>
  <c r="U67" i="1"/>
  <c r="Y67" i="1"/>
  <c r="AC67" i="1"/>
  <c r="AG67" i="1"/>
  <c r="AK67" i="1"/>
  <c r="AO67" i="1"/>
  <c r="F67" i="1"/>
  <c r="J67" i="1"/>
  <c r="N67" i="1"/>
  <c r="R67" i="1"/>
  <c r="V67" i="1"/>
  <c r="Z67" i="1"/>
  <c r="AD67" i="1"/>
  <c r="AH67" i="1"/>
  <c r="AL67" i="1"/>
  <c r="C67" i="1"/>
  <c r="C68" i="1" s="1"/>
  <c r="O67" i="1"/>
  <c r="W67" i="1"/>
  <c r="AE67" i="1"/>
  <c r="D67" i="1"/>
  <c r="D68" i="1" s="1"/>
  <c r="H67" i="1"/>
  <c r="L67" i="1"/>
  <c r="P67" i="1"/>
  <c r="T67" i="1"/>
  <c r="X67" i="1"/>
  <c r="AB67" i="1"/>
  <c r="AF67" i="1"/>
  <c r="AJ67" i="1"/>
  <c r="AN67" i="1"/>
  <c r="AP67" i="1"/>
  <c r="S46" i="1"/>
  <c r="E69" i="2" l="1"/>
  <c r="I69" i="2"/>
  <c r="M69" i="2"/>
  <c r="Q69" i="2"/>
  <c r="U69" i="2"/>
  <c r="Y69" i="2"/>
  <c r="AC69" i="2"/>
  <c r="AG69" i="2"/>
  <c r="AK69" i="2"/>
  <c r="AO69" i="2"/>
  <c r="F69" i="2"/>
  <c r="J69" i="2"/>
  <c r="N69" i="2"/>
  <c r="R69" i="2"/>
  <c r="V69" i="2"/>
  <c r="Z69" i="2"/>
  <c r="AD69" i="2"/>
  <c r="AH69" i="2"/>
  <c r="AL69" i="2"/>
  <c r="AP69" i="2"/>
  <c r="G69" i="2"/>
  <c r="K69" i="2"/>
  <c r="O69" i="2"/>
  <c r="S69" i="2"/>
  <c r="W69" i="2"/>
  <c r="AA69" i="2"/>
  <c r="AE69" i="2"/>
  <c r="AI69" i="2"/>
  <c r="AM69" i="2"/>
  <c r="C69" i="2"/>
  <c r="H69" i="2"/>
  <c r="L69" i="2"/>
  <c r="P69" i="2"/>
  <c r="T69" i="2"/>
  <c r="X69" i="2"/>
  <c r="AB69" i="2"/>
  <c r="AF69" i="2"/>
  <c r="AN69" i="2"/>
  <c r="AJ69" i="2"/>
  <c r="AV73" i="3"/>
  <c r="D73" i="3"/>
  <c r="AQ73" i="3"/>
  <c r="O73" i="3"/>
  <c r="CC73" i="3"/>
  <c r="BI73" i="3"/>
  <c r="AO73" i="3"/>
  <c r="M73" i="3"/>
  <c r="AF73" i="3"/>
  <c r="AU73" i="3"/>
  <c r="AX73" i="3"/>
  <c r="R73" i="3"/>
  <c r="BD73" i="3"/>
  <c r="T73" i="3"/>
  <c r="AY73" i="3"/>
  <c r="S73" i="3"/>
  <c r="BV73" i="3"/>
  <c r="BM73" i="3"/>
  <c r="AS73" i="3"/>
  <c r="Q73" i="3"/>
  <c r="AR73" i="3"/>
  <c r="BC73" i="3"/>
  <c r="BB73" i="3"/>
  <c r="V73" i="3"/>
  <c r="CB73" i="3"/>
  <c r="AJ73" i="3"/>
  <c r="BW73" i="3"/>
  <c r="AI73" i="3"/>
  <c r="G73" i="3"/>
  <c r="BY73" i="3"/>
  <c r="BE73" i="3"/>
  <c r="AG73" i="3"/>
  <c r="BX73" i="3"/>
  <c r="H73" i="3"/>
  <c r="CD73" i="3"/>
  <c r="AL73" i="3"/>
  <c r="F73" i="3"/>
  <c r="BL73" i="3"/>
  <c r="AB73" i="3"/>
  <c r="BO73" i="3"/>
  <c r="AA73" i="3"/>
  <c r="BZ73" i="3"/>
  <c r="BU73" i="3"/>
  <c r="AW73" i="3"/>
  <c r="AC73" i="3"/>
  <c r="BP73" i="3"/>
  <c r="CA73" i="3"/>
  <c r="BR73" i="3"/>
  <c r="AH73" i="3"/>
  <c r="C73" i="3"/>
  <c r="Y73" i="3"/>
  <c r="I73" i="3"/>
  <c r="BH73" i="3"/>
  <c r="X73" i="3"/>
  <c r="BS73" i="3"/>
  <c r="AM73" i="3"/>
  <c r="BN73" i="3"/>
  <c r="AT73" i="3"/>
  <c r="AD73" i="3"/>
  <c r="N73" i="3"/>
  <c r="BT73" i="3"/>
  <c r="AN73" i="3"/>
  <c r="L73" i="3"/>
  <c r="BG73" i="3"/>
  <c r="AE73" i="3"/>
  <c r="K73" i="3"/>
  <c r="BJ73" i="3"/>
  <c r="BQ73" i="3"/>
  <c r="BA73" i="3"/>
  <c r="AK73" i="3"/>
  <c r="U73" i="3"/>
  <c r="E73" i="3"/>
  <c r="AZ73" i="3"/>
  <c r="P73" i="3"/>
  <c r="BK73" i="3"/>
  <c r="W73" i="3"/>
  <c r="BF73" i="3"/>
  <c r="AP73" i="3"/>
  <c r="Z73" i="3"/>
  <c r="D71" i="1"/>
  <c r="S44" i="1" s="1"/>
  <c r="S52" i="1" s="1"/>
  <c r="C71" i="1"/>
  <c r="E71" i="2" l="1"/>
  <c r="S54" i="2" s="1"/>
  <c r="E75" i="3"/>
  <c r="W58" i="3" s="1"/>
  <c r="AP69" i="1"/>
  <c r="C69" i="1"/>
  <c r="V69" i="1"/>
  <c r="T69" i="1"/>
  <c r="AI69" i="1"/>
  <c r="N69" i="1"/>
  <c r="H69" i="1"/>
  <c r="AN69" i="1"/>
  <c r="I69" i="1"/>
  <c r="AO69" i="1"/>
  <c r="AH69" i="1"/>
  <c r="AC69" i="1"/>
  <c r="W69" i="1"/>
  <c r="AB69" i="1"/>
  <c r="E69" i="1"/>
  <c r="AD69" i="1"/>
  <c r="P69" i="1"/>
  <c r="K69" i="1"/>
  <c r="Q69" i="1"/>
  <c r="J69" i="1"/>
  <c r="D69" i="1"/>
  <c r="AJ69" i="1"/>
  <c r="U69" i="1"/>
  <c r="O69" i="1"/>
  <c r="X69" i="1"/>
  <c r="AA69" i="1"/>
  <c r="Y69" i="1"/>
  <c r="R69" i="1"/>
  <c r="S69" i="1"/>
  <c r="AL69" i="1"/>
  <c r="L69" i="1"/>
  <c r="G69" i="1"/>
  <c r="AK69" i="1"/>
  <c r="AE69" i="1"/>
  <c r="AF69" i="1"/>
  <c r="AM69" i="1"/>
  <c r="AG69" i="1"/>
  <c r="Z69" i="1"/>
  <c r="M69" i="1"/>
  <c r="F69" i="1"/>
  <c r="E71" i="1" l="1"/>
  <c r="S54" i="1" s="1"/>
</calcChain>
</file>

<file path=xl/sharedStrings.xml><?xml version="1.0" encoding="utf-8"?>
<sst xmlns="http://schemas.openxmlformats.org/spreadsheetml/2006/main" count="411" uniqueCount="72">
  <si>
    <t xml:space="preserve">               Effluent Spreading Depth Testing Calculator: Centre Pivot</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</si>
  <si>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Flow rate and timing measurements are required to assess application rate.   </t>
    </r>
  </si>
  <si>
    <t>Step 1:</t>
  </si>
  <si>
    <t>What is your regional council rule or effluent consented depth for effluent applied to land?</t>
  </si>
  <si>
    <t>mm</t>
  </si>
  <si>
    <t>Step 2:</t>
  </si>
  <si>
    <t xml:space="preserve">Choose the shape of your buckets?   </t>
  </si>
  <si>
    <t>Circular</t>
  </si>
  <si>
    <t>Square or Rectangular</t>
  </si>
  <si>
    <t xml:space="preserve">   Step 3:</t>
  </si>
  <si>
    <t xml:space="preserve">What size is inside the top of your buckets?           </t>
  </si>
  <si>
    <t>Step 4:</t>
  </si>
  <si>
    <t>How long did it take for the irrigator to pass across the buckets?</t>
  </si>
  <si>
    <t>Min</t>
  </si>
  <si>
    <t>Sec</t>
  </si>
  <si>
    <t xml:space="preserve">   Step 5:</t>
  </si>
  <si>
    <t xml:space="preserve">What was the total length of pivot used for spreading effluent (from centre)?  </t>
  </si>
  <si>
    <t>Metres</t>
  </si>
  <si>
    <t>Step 6:</t>
  </si>
  <si>
    <t>What unit was the flow rate of the effluent irrigator measured with?</t>
  </si>
  <si>
    <t>L/second</t>
  </si>
  <si>
    <r>
      <t>m</t>
    </r>
    <r>
      <rPr>
        <sz val="10"/>
        <color theme="0"/>
        <rFont val="Calibri"/>
        <family val="2"/>
      </rPr>
      <t>³/hour</t>
    </r>
  </si>
  <si>
    <t xml:space="preserve">   Step 7:</t>
  </si>
  <si>
    <t>What was the average flow rate of the effluent at the irrigator?</t>
  </si>
  <si>
    <t>Step 8:</t>
  </si>
  <si>
    <t>What was the wetted width of the sprinklers on the pivot?</t>
  </si>
  <si>
    <t>Step 9:</t>
  </si>
  <si>
    <t>How much liquid is in each bucket? Start from centre of the pivot and work outwards</t>
  </si>
  <si>
    <t>Buckets starting from the centre of the pivot and working outwards</t>
  </si>
  <si>
    <t>ml</t>
  </si>
  <si>
    <t>Only fill in boxes for buckets used.  Zero values will not be calculated.</t>
  </si>
  <si>
    <t>Step 10:</t>
  </si>
  <si>
    <t>Read the Average Applied Depth, Maximum Application Depth, and Distribution Uniformity.</t>
  </si>
  <si>
    <t>Average Depth of Effluent Applied</t>
  </si>
  <si>
    <t>Maximum Depth of Effluent Applied</t>
  </si>
  <si>
    <t>Average Application Rate at 2/3 pivot length (Flow Rate Method: Steps 5,6,7)</t>
  </si>
  <si>
    <t>mm/hour</t>
  </si>
  <si>
    <t>Average Application Rate at full pivot length (Flow Rate Method: Steps 5,6,7)</t>
  </si>
  <si>
    <t>Distribution Uniformity (UQ)</t>
  </si>
  <si>
    <r>
      <rPr>
        <b/>
        <sz val="9"/>
        <color indexed="8"/>
        <rFont val="Arial"/>
        <family val="2"/>
      </rPr>
      <t>Disclaimer:</t>
    </r>
    <r>
      <rPr>
        <sz val="9"/>
        <color indexed="8"/>
        <rFont val="Arial"/>
        <family val="2"/>
      </rPr>
      <t xml:space="preserve">
DairyNZ Limited  endeavours to ensure that the information in this publication is accurate and current. However, we do not accept liability for any error or omission. The information that appears in this publication is intended to provide the best possible dairy farm management practices, systems and advice that DairyNZ has access to. It may be subject to change at any time, without notice. DairyNZ Limited takes no responsibility whatsoever for the currency and/or accuracy of this information, its completeness or fitness for purpose.</t>
    </r>
  </si>
  <si>
    <t>Page 1</t>
  </si>
  <si>
    <t>UQ</t>
  </si>
  <si>
    <t>Ave Depth</t>
  </si>
  <si>
    <t>UQ Ave Depth</t>
  </si>
  <si>
    <t xml:space="preserve">               Irrigation Depth Testing Calculator: Centre Pivot</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</si>
  <si>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irrigation applied from a centre pivot, you first need to take some measurements out by the irrigator. You will need some buckets or containers (all the same size) and a measuring jug. All the instructions are outlined in DairyNZ's "Irrigation DIY Evaluation". Once you have the data follow the steps stated and enter data into the green boxes as labelled below. This input data will generate the depth and uniformity of the irrigation applied.   Flow rate and timing measurements are required to assess application rate.   </t>
    </r>
  </si>
  <si>
    <t>What is your target irrigation depth for water applied to land?</t>
  </si>
  <si>
    <t>What unit was the flow rate of the irrigator measured with?</t>
  </si>
  <si>
    <t>Average Depth of Irrigation Applied</t>
  </si>
  <si>
    <t>Maximum Depth of Irrigation Applied</t>
  </si>
  <si>
    <t>Distribution Uniformity (LQ)</t>
  </si>
  <si>
    <t>LQ</t>
  </si>
  <si>
    <t>LQ Ave Depth</t>
  </si>
  <si>
    <t>How long did it take for the outside end of the pivot to travel 10 m?</t>
  </si>
  <si>
    <t>Average Application Rate (Stop Watch Method: Step 4 &amp; 8)</t>
  </si>
  <si>
    <t>Average Application Rate (Stop Watch Method: Step 4,8)</t>
  </si>
  <si>
    <t xml:space="preserve">What was the total length of pivot to the last tower (from centre)?  </t>
  </si>
  <si>
    <t>What was the average flow rate of water to the irrigator?</t>
  </si>
  <si>
    <t>Average Application Rate (Stop Watch Method: Steps 4,8)</t>
  </si>
  <si>
    <t>Version 3: February 2015</t>
  </si>
  <si>
    <t xml:space="preserve">    </t>
  </si>
  <si>
    <t xml:space="preserve"> How long did it take for the irrigator to pass across the buckets?</t>
  </si>
  <si>
    <t>How much liquid is in each bucket? Start from the centre line and work outwards</t>
  </si>
  <si>
    <t>Buckets on the Left Side of the Irrigator Centre Line</t>
  </si>
  <si>
    <t>Buckets on the Right Side of the Irrigator Centre Line</t>
  </si>
  <si>
    <t xml:space="preserve">Only fill in boxes for buckets used. Zero values are not calculated.          </t>
  </si>
  <si>
    <t>Centre Line</t>
  </si>
  <si>
    <t>Average Application Rate (Flow Rate Method)</t>
  </si>
  <si>
    <t xml:space="preserve">               Irrigation Depth Testing Calculator: Travelling Irrigator</t>
  </si>
  <si>
    <t xml:space="preserve">What was the total width of the irrigator (Spread diameter)?  </t>
  </si>
  <si>
    <t xml:space="preserve"> What unit was the flow rate of the irrigation water measured with?</t>
  </si>
  <si>
    <t xml:space="preserve"> What was the average flow rate of the irrigation water at the irrigator?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</si>
</sst>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8"/>
      <color theme="1"/>
      <name val="Calibri"/>
      <family val="2"/>
      <scheme val="minor"/>
    </font>
    <font>
      <b/>
      <i/>
      <sz val="22"/>
      <color theme="0"/>
      <name val="Arial"/>
      <family val="2"/>
    </font>
    <font>
      <b/>
      <sz val="22"/>
      <color theme="0"/>
      <name val="Calibri"/>
      <family val="2"/>
      <scheme val="minor"/>
    </font>
    <font>
      <b/>
      <sz val="18"/>
      <color theme="0"/>
      <name val="Calibri"/>
      <family val="2"/>
      <scheme val="minor"/>
    </font>
    <font>
      <b/>
      <i/>
      <sz val="18"/>
      <color theme="0"/>
      <name val="Arial"/>
      <family val="2"/>
    </font>
    <font>
      <sz val="10"/>
      <color theme="1"/>
      <name val="Calibri"/>
      <family val="2"/>
      <scheme val="minor"/>
    </font>
    <font>
      <sz val="10"/>
      <color theme="1"/>
      <name val="Arial"/>
      <family val="2"/>
    </font>
    <font>
      <b/>
      <i/>
      <sz val="14"/>
      <color indexed="57"/>
      <name val="Arial"/>
      <family val="2"/>
    </font>
    <font>
      <i/>
      <sz val="14"/>
      <color indexed="57"/>
      <name val="Arial"/>
      <family val="2"/>
    </font>
    <font>
      <sz val="10"/>
      <color indexed="8"/>
      <name val="Arial"/>
      <family val="2"/>
    </font>
    <font>
      <b/>
      <i/>
      <sz val="24"/>
      <color theme="0"/>
      <name val="Arial"/>
      <family val="2"/>
    </font>
    <font>
      <b/>
      <sz val="14"/>
      <color theme="1"/>
      <name val="Calibri"/>
      <family val="2"/>
      <scheme val="minor"/>
    </font>
    <font>
      <b/>
      <i/>
      <sz val="12"/>
      <color rgb="FF7BC143"/>
      <name val="Arial"/>
      <family val="2"/>
    </font>
    <font>
      <b/>
      <sz val="10"/>
      <color theme="1"/>
      <name val="Arial"/>
      <family val="2"/>
    </font>
    <font>
      <sz val="10"/>
      <color theme="0"/>
      <name val="Calibri"/>
      <family val="2"/>
      <scheme val="minor"/>
    </font>
    <font>
      <sz val="12"/>
      <color theme="1"/>
      <name val="Calibri"/>
      <family val="2"/>
      <scheme val="minor"/>
    </font>
    <font>
      <b/>
      <sz val="10"/>
      <name val="Arial"/>
      <family val="2"/>
    </font>
    <font>
      <sz val="10"/>
      <color theme="0"/>
      <name val="Calibri"/>
      <family val="2"/>
    </font>
    <font>
      <sz val="12"/>
      <color theme="1"/>
      <name val="Arial"/>
      <family val="2"/>
    </font>
    <font>
      <b/>
      <sz val="12"/>
      <color theme="1"/>
      <name val="Arial"/>
      <family val="2"/>
    </font>
    <font>
      <b/>
      <sz val="10"/>
      <color theme="1"/>
      <name val="Calibri"/>
      <family val="2"/>
      <scheme val="minor"/>
    </font>
    <font>
      <b/>
      <sz val="10"/>
      <color theme="4" tint="-0.249977111117893"/>
      <name val="Arial"/>
      <family val="2"/>
    </font>
    <font>
      <sz val="8"/>
      <color theme="1"/>
      <name val="Arial"/>
      <family val="2"/>
    </font>
    <font>
      <b/>
      <sz val="11"/>
      <color theme="1"/>
      <name val="Arial"/>
      <family val="2"/>
    </font>
    <font>
      <b/>
      <sz val="18"/>
      <color theme="1"/>
      <name val="Calibri"/>
      <family val="2"/>
      <scheme val="minor"/>
    </font>
    <font>
      <sz val="9"/>
      <color theme="1"/>
      <name val="Arial"/>
      <family val="2"/>
    </font>
    <font>
      <b/>
      <sz val="9"/>
      <color indexed="8"/>
      <name val="Arial"/>
      <family val="2"/>
    </font>
    <font>
      <sz val="9"/>
      <color indexed="8"/>
      <name val="Arial"/>
      <family val="2"/>
    </font>
    <font>
      <b/>
      <sz val="12"/>
      <color theme="0"/>
      <name val="Calibri"/>
      <family val="2"/>
      <scheme val="minor"/>
    </font>
    <font>
      <b/>
      <sz val="10"/>
      <color theme="0"/>
      <name val="Arial"/>
      <family val="2"/>
    </font>
    <font>
      <sz val="10"/>
      <color rgb="FFFF0000"/>
      <name val="Calibri"/>
      <family val="2"/>
      <scheme val="minor"/>
    </font>
    <font>
      <sz val="10"/>
      <name val="Arial"/>
      <family val="2"/>
    </font>
  </fonts>
  <fills count="7">
    <fill>
      <patternFill patternType="none"/>
    </fill>
    <fill>
      <patternFill patternType="gray125"/>
    </fill>
    <fill>
      <patternFill patternType="solid">
        <fgColor rgb="FF7BC143"/>
        <bgColor indexed="64"/>
      </patternFill>
    </fill>
    <fill>
      <patternFill patternType="solid">
        <fgColor theme="0"/>
        <bgColor indexed="64"/>
      </patternFill>
    </fill>
    <fill>
      <patternFill patternType="solid">
        <fgColor rgb="FFD1E9BD"/>
        <bgColor indexed="64"/>
      </patternFill>
    </fill>
    <fill>
      <patternFill patternType="solid">
        <fgColor theme="6" tint="0.79998168889431442"/>
        <bgColor indexed="64"/>
      </patternFill>
    </fill>
    <fill>
      <patternFill patternType="solid">
        <fgColor theme="1"/>
        <bgColor indexed="64"/>
      </patternFill>
    </fill>
  </fills>
  <borders count="22">
    <border>
      <left/>
      <right/>
      <top/>
      <bottom/>
      <diagonal/>
    </border>
    <border>
      <left style="thin">
        <color rgb="FF7BC143"/>
      </left>
      <right/>
      <top style="thin">
        <color rgb="FF7BC143"/>
      </top>
      <bottom style="thin">
        <color rgb="FF7BC143"/>
      </bottom>
      <diagonal/>
    </border>
    <border>
      <left/>
      <right/>
      <top style="thin">
        <color rgb="FF7BC143"/>
      </top>
      <bottom style="thin">
        <color rgb="FF7BC143"/>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right/>
      <top style="thin">
        <color rgb="FF92D050"/>
      </top>
      <bottom style="thin">
        <color rgb="FF92D050"/>
      </bottom>
      <diagonal/>
    </border>
    <border>
      <left style="thin">
        <color rgb="FF7BC143"/>
      </left>
      <right/>
      <top style="thin">
        <color rgb="FF7BC143"/>
      </top>
      <bottom/>
      <diagonal/>
    </border>
    <border>
      <left/>
      <right/>
      <top style="thin">
        <color rgb="FF7BC143"/>
      </top>
      <bottom/>
      <diagonal/>
    </border>
    <border>
      <left/>
      <right/>
      <top style="thin">
        <color rgb="FF92D050"/>
      </top>
      <bottom/>
      <diagonal/>
    </border>
    <border>
      <left/>
      <right style="thin">
        <color rgb="FF7BC143"/>
      </right>
      <top style="thin">
        <color rgb="FF7BC143"/>
      </top>
      <bottom/>
      <diagonal/>
    </border>
    <border>
      <left style="thin">
        <color rgb="FF7BC143"/>
      </left>
      <right/>
      <top/>
      <bottom/>
      <diagonal/>
    </border>
    <border>
      <left/>
      <right style="thin">
        <color rgb="FF7BC143"/>
      </right>
      <top/>
      <bottom/>
      <diagonal/>
    </border>
    <border>
      <left style="thin">
        <color rgb="FF7BC143"/>
      </left>
      <right style="thick">
        <color rgb="FFFF0000"/>
      </right>
      <top/>
      <bottom/>
      <diagonal/>
    </border>
    <border>
      <left style="thin">
        <color rgb="FF7BC143"/>
      </left>
      <right/>
      <top/>
      <bottom style="thin">
        <color rgb="FF7BC143"/>
      </bottom>
      <diagonal/>
    </border>
    <border>
      <left/>
      <right/>
      <top/>
      <bottom style="thin">
        <color rgb="FF7BC143"/>
      </bottom>
      <diagonal/>
    </border>
    <border>
      <left/>
      <right style="thin">
        <color rgb="FF7BC143"/>
      </right>
      <top/>
      <bottom style="thin">
        <color rgb="FF7BC143"/>
      </bottom>
      <diagonal/>
    </border>
    <border>
      <left/>
      <right/>
      <top/>
      <bottom style="thin">
        <color rgb="FF92D050"/>
      </bottom>
      <diagonal/>
    </border>
    <border>
      <left/>
      <right style="thick">
        <color rgb="FFFF0000"/>
      </right>
      <top/>
      <bottom style="thin">
        <color rgb="FF92D050"/>
      </bottom>
      <diagonal/>
    </border>
    <border>
      <left style="thin">
        <color rgb="FF92D050"/>
      </left>
      <right style="thin">
        <color rgb="FF92D050"/>
      </right>
      <top style="thin">
        <color rgb="FF92D050"/>
      </top>
      <bottom/>
      <diagonal/>
    </border>
    <border>
      <left style="thin">
        <color rgb="FF92D050"/>
      </left>
      <right style="thick">
        <color rgb="FFFF0000"/>
      </right>
      <top style="thin">
        <color rgb="FF92D050"/>
      </top>
      <bottom style="thin">
        <color rgb="FF92D050"/>
      </bottom>
      <diagonal/>
    </border>
    <border>
      <left/>
      <right style="thick">
        <color rgb="FFFF0000"/>
      </right>
      <top/>
      <bottom/>
      <diagonal/>
    </border>
  </borders>
  <cellStyleXfs count="2">
    <xf numFmtId="0" fontId="0" fillId="0" borderId="0"/>
    <xf numFmtId="43" fontId="1" fillId="0" borderId="0" applyFont="0" applyFill="0" applyBorder="0" applyAlignment="0" applyProtection="0"/>
  </cellStyleXfs>
  <cellXfs count="210">
    <xf numFmtId="0" fontId="0" fillId="0" borderId="0" xfId="0"/>
    <xf numFmtId="0" fontId="0" fillId="2" borderId="0" xfId="0" applyFill="1" applyProtection="1"/>
    <xf numFmtId="0" fontId="4" fillId="2" borderId="0" xfId="0" applyFont="1" applyFill="1" applyProtection="1"/>
    <xf numFmtId="0" fontId="7" fillId="2" borderId="0" xfId="0" applyFont="1" applyFill="1" applyAlignment="1" applyProtection="1">
      <alignment horizontal="left" vertical="center"/>
    </xf>
    <xf numFmtId="0" fontId="0" fillId="0" borderId="0" xfId="0" applyProtection="1"/>
    <xf numFmtId="0" fontId="0" fillId="3" borderId="0" xfId="0" applyFill="1" applyProtection="1"/>
    <xf numFmtId="0" fontId="4" fillId="3" borderId="0" xfId="0" applyFont="1" applyFill="1" applyProtection="1"/>
    <xf numFmtId="0" fontId="8" fillId="3" borderId="0" xfId="0" applyFont="1" applyFill="1" applyAlignment="1" applyProtection="1">
      <alignment horizontal="center"/>
    </xf>
    <xf numFmtId="0" fontId="7" fillId="3" borderId="0" xfId="0" applyFont="1" applyFill="1" applyAlignment="1" applyProtection="1">
      <alignment horizontal="center"/>
    </xf>
    <xf numFmtId="0" fontId="9" fillId="3" borderId="0" xfId="0" applyFont="1" applyFill="1" applyProtection="1"/>
    <xf numFmtId="0" fontId="14" fillId="3" borderId="0" xfId="0" applyFont="1" applyFill="1" applyBorder="1" applyAlignment="1" applyProtection="1">
      <alignment horizontal="left" vertical="center" indent="1"/>
    </xf>
    <xf numFmtId="0" fontId="3" fillId="3" borderId="0" xfId="0" applyFont="1" applyFill="1" applyBorder="1" applyAlignment="1" applyProtection="1"/>
    <xf numFmtId="0" fontId="9" fillId="3" borderId="0" xfId="0" applyFont="1" applyFill="1" applyBorder="1" applyProtection="1"/>
    <xf numFmtId="0" fontId="15" fillId="3" borderId="0" xfId="0" applyFont="1" applyFill="1" applyBorder="1" applyAlignment="1" applyProtection="1">
      <alignment horizontal="left" vertical="center" wrapText="1" indent="1"/>
    </xf>
    <xf numFmtId="0" fontId="9" fillId="3" borderId="1" xfId="0" applyFont="1" applyFill="1" applyBorder="1" applyProtection="1"/>
    <xf numFmtId="0" fontId="16" fillId="3" borderId="2" xfId="0" applyFont="1" applyFill="1" applyBorder="1" applyAlignment="1" applyProtection="1">
      <alignment horizontal="left" vertical="center"/>
    </xf>
    <xf numFmtId="0" fontId="10" fillId="3" borderId="2" xfId="0" applyFont="1" applyFill="1" applyBorder="1" applyAlignment="1" applyProtection="1">
      <alignment vertical="center"/>
    </xf>
    <xf numFmtId="0" fontId="17" fillId="3" borderId="2" xfId="0" applyFont="1" applyFill="1" applyBorder="1" applyAlignment="1" applyProtection="1">
      <alignment horizontal="left" vertical="center"/>
    </xf>
    <xf numFmtId="0" fontId="17" fillId="3" borderId="2" xfId="0" applyFont="1" applyFill="1" applyBorder="1" applyAlignment="1" applyProtection="1">
      <alignment vertical="center"/>
    </xf>
    <xf numFmtId="0" fontId="17" fillId="4"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9" fillId="3" borderId="0" xfId="0" applyFont="1" applyFill="1" applyAlignment="1" applyProtection="1">
      <alignment horizontal="left"/>
    </xf>
    <xf numFmtId="0" fontId="17" fillId="3" borderId="2" xfId="0" applyFont="1" applyFill="1" applyBorder="1" applyAlignment="1" applyProtection="1">
      <alignment horizontal="center" vertical="center"/>
    </xf>
    <xf numFmtId="0" fontId="18" fillId="3" borderId="0" xfId="0" applyFont="1" applyFill="1" applyBorder="1" applyProtection="1"/>
    <xf numFmtId="0" fontId="16" fillId="3" borderId="3" xfId="0" applyFont="1" applyFill="1" applyBorder="1" applyAlignment="1" applyProtection="1">
      <alignment vertical="center"/>
    </xf>
    <xf numFmtId="0" fontId="16" fillId="3" borderId="6" xfId="0" applyFont="1" applyFill="1" applyBorder="1" applyAlignment="1" applyProtection="1">
      <alignment vertical="center"/>
    </xf>
    <xf numFmtId="0" fontId="17" fillId="3" borderId="6" xfId="0" applyFont="1" applyFill="1" applyBorder="1" applyAlignment="1" applyProtection="1">
      <alignment vertical="center"/>
    </xf>
    <xf numFmtId="0" fontId="17" fillId="3" borderId="6" xfId="0" applyFont="1" applyFill="1" applyBorder="1" applyAlignment="1" applyProtection="1">
      <alignment horizontal="left" vertical="center"/>
    </xf>
    <xf numFmtId="0" fontId="17" fillId="3" borderId="6" xfId="0" applyFont="1" applyFill="1" applyBorder="1" applyAlignment="1" applyProtection="1">
      <alignment horizontal="center" vertical="center"/>
    </xf>
    <xf numFmtId="0" fontId="10" fillId="3" borderId="6" xfId="0" applyFont="1" applyFill="1" applyBorder="1" applyAlignment="1" applyProtection="1">
      <alignment vertical="center"/>
    </xf>
    <xf numFmtId="0" fontId="17" fillId="3" borderId="6" xfId="0" applyFont="1" applyFill="1" applyBorder="1" applyAlignment="1" applyProtection="1">
      <alignment horizontal="center" vertical="center"/>
    </xf>
    <xf numFmtId="0" fontId="17" fillId="4" borderId="5"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xf>
    <xf numFmtId="0" fontId="9" fillId="0" borderId="0" xfId="0" applyFont="1" applyProtection="1"/>
    <xf numFmtId="0" fontId="19" fillId="3" borderId="0" xfId="0" applyFont="1" applyFill="1" applyAlignment="1" applyProtection="1">
      <alignment horizontal="left"/>
    </xf>
    <xf numFmtId="0" fontId="19" fillId="3" borderId="0" xfId="0" applyFont="1" applyFill="1" applyProtection="1"/>
    <xf numFmtId="0" fontId="19" fillId="3" borderId="0" xfId="0" applyFont="1" applyFill="1" applyBorder="1" applyProtection="1"/>
    <xf numFmtId="0" fontId="18" fillId="0" borderId="0" xfId="0" applyFont="1" applyProtection="1"/>
    <xf numFmtId="0" fontId="16" fillId="3" borderId="0" xfId="0" applyFont="1" applyFill="1" applyBorder="1" applyAlignment="1" applyProtection="1">
      <alignment vertical="center"/>
    </xf>
    <xf numFmtId="0" fontId="17"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9" fillId="0" borderId="0" xfId="0" applyFont="1" applyBorder="1" applyProtection="1"/>
    <xf numFmtId="0" fontId="17" fillId="3" borderId="0" xfId="0" applyFont="1" applyFill="1" applyBorder="1" applyAlignment="1" applyProtection="1">
      <alignment horizontal="center" vertical="center"/>
    </xf>
    <xf numFmtId="0" fontId="20" fillId="3" borderId="2" xfId="0" applyFont="1" applyFill="1" applyBorder="1" applyAlignment="1" applyProtection="1">
      <alignment vertical="center"/>
    </xf>
    <xf numFmtId="0" fontId="17" fillId="4" borderId="3"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3" borderId="6" xfId="0" applyFont="1" applyFill="1" applyBorder="1" applyAlignment="1" applyProtection="1">
      <alignment horizontal="right" vertical="center"/>
    </xf>
    <xf numFmtId="0" fontId="9" fillId="3" borderId="7" xfId="0" applyFont="1" applyFill="1" applyBorder="1" applyProtection="1"/>
    <xf numFmtId="0" fontId="16" fillId="3" borderId="8" xfId="0" applyFont="1" applyFill="1" applyBorder="1" applyAlignment="1" applyProtection="1">
      <alignment horizontal="left" vertical="center"/>
    </xf>
    <xf numFmtId="0" fontId="16" fillId="3" borderId="8" xfId="0" applyFont="1" applyFill="1" applyBorder="1" applyAlignment="1" applyProtection="1">
      <alignment vertical="center"/>
    </xf>
    <xf numFmtId="0" fontId="17" fillId="3" borderId="9" xfId="0" applyFont="1" applyFill="1" applyBorder="1" applyAlignment="1" applyProtection="1">
      <alignment vertical="center"/>
    </xf>
    <xf numFmtId="0" fontId="17" fillId="3" borderId="8" xfId="0" applyFont="1" applyFill="1" applyBorder="1" applyAlignment="1" applyProtection="1">
      <alignment vertical="center"/>
    </xf>
    <xf numFmtId="0" fontId="22" fillId="3" borderId="8" xfId="0" applyFont="1" applyFill="1" applyBorder="1" applyAlignment="1" applyProtection="1">
      <alignment vertical="center"/>
    </xf>
    <xf numFmtId="0" fontId="19" fillId="3" borderId="8" xfId="0" applyFont="1" applyFill="1" applyBorder="1" applyAlignment="1" applyProtection="1">
      <alignment vertical="center"/>
    </xf>
    <xf numFmtId="0" fontId="9" fillId="3" borderId="8" xfId="0" applyFont="1" applyFill="1" applyBorder="1" applyProtection="1"/>
    <xf numFmtId="0" fontId="9" fillId="3" borderId="10" xfId="0" applyFont="1" applyFill="1" applyBorder="1" applyProtection="1"/>
    <xf numFmtId="0" fontId="9" fillId="3" borderId="11" xfId="0" applyFont="1" applyFill="1" applyBorder="1" applyProtection="1"/>
    <xf numFmtId="0" fontId="15" fillId="3" borderId="0" xfId="0" applyFont="1" applyFill="1" applyBorder="1" applyProtection="1"/>
    <xf numFmtId="0" fontId="9" fillId="3" borderId="12" xfId="0" applyFont="1" applyFill="1" applyBorder="1" applyProtection="1"/>
    <xf numFmtId="0" fontId="9" fillId="0" borderId="0" xfId="0" applyFont="1" applyFill="1" applyBorder="1" applyProtection="1"/>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4" fillId="0" borderId="0" xfId="0" applyFont="1" applyFill="1" applyBorder="1" applyProtection="1"/>
    <xf numFmtId="0" fontId="23" fillId="0" borderId="0" xfId="0" applyFont="1" applyFill="1" applyBorder="1" applyAlignment="1" applyProtection="1">
      <alignment horizontal="center"/>
    </xf>
    <xf numFmtId="0" fontId="9" fillId="0" borderId="11" xfId="0" applyFont="1" applyBorder="1" applyProtection="1"/>
    <xf numFmtId="0" fontId="25" fillId="3" borderId="0" xfId="0" applyFont="1" applyFill="1" applyBorder="1" applyAlignment="1" applyProtection="1">
      <alignment horizontal="left" vertical="center"/>
    </xf>
    <xf numFmtId="0" fontId="9" fillId="3" borderId="0" xfId="0" applyFont="1" applyFill="1" applyBorder="1" applyAlignment="1" applyProtection="1">
      <alignment horizontal="right"/>
    </xf>
    <xf numFmtId="0" fontId="9" fillId="3" borderId="0" xfId="0" applyFont="1" applyFill="1" applyBorder="1" applyAlignment="1" applyProtection="1">
      <alignment horizontal="center"/>
    </xf>
    <xf numFmtId="0" fontId="9" fillId="3" borderId="12" xfId="0" applyFont="1" applyFill="1" applyBorder="1" applyAlignment="1" applyProtection="1">
      <alignment horizontal="center"/>
    </xf>
    <xf numFmtId="0" fontId="9" fillId="3" borderId="11" xfId="0" applyFont="1" applyFill="1" applyBorder="1" applyAlignment="1" applyProtection="1">
      <alignment horizontal="center"/>
    </xf>
    <xf numFmtId="0" fontId="9" fillId="3" borderId="0" xfId="0" applyFont="1" applyFill="1" applyBorder="1" applyAlignment="1" applyProtection="1">
      <alignment horizontal="left"/>
    </xf>
    <xf numFmtId="0" fontId="9" fillId="3" borderId="12" xfId="0" applyFont="1" applyFill="1" applyBorder="1" applyAlignment="1" applyProtection="1">
      <alignment horizontal="right"/>
    </xf>
    <xf numFmtId="0" fontId="17" fillId="0" borderId="0" xfId="0" applyFont="1" applyFill="1" applyBorder="1" applyAlignment="1" applyProtection="1">
      <alignment horizontal="center"/>
    </xf>
    <xf numFmtId="0" fontId="24" fillId="3" borderId="12" xfId="0" applyFont="1" applyFill="1" applyBorder="1" applyAlignment="1" applyProtection="1">
      <alignment horizontal="center" wrapText="1"/>
    </xf>
    <xf numFmtId="0" fontId="26" fillId="0" borderId="0" xfId="0" applyFont="1" applyFill="1" applyBorder="1" applyAlignment="1" applyProtection="1">
      <alignment horizontal="center"/>
    </xf>
    <xf numFmtId="0" fontId="25" fillId="0" borderId="0" xfId="0" applyFont="1" applyFill="1" applyBorder="1" applyAlignment="1" applyProtection="1">
      <alignment horizontal="left" vertical="center"/>
    </xf>
    <xf numFmtId="0" fontId="9" fillId="0" borderId="0" xfId="0" applyFont="1" applyFill="1" applyBorder="1" applyAlignment="1" applyProtection="1">
      <alignment horizontal="right"/>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xf>
    <xf numFmtId="0" fontId="17" fillId="0" borderId="0" xfId="0" applyFont="1" applyFill="1" applyBorder="1" applyAlignment="1" applyProtection="1">
      <alignment horizontal="center" wrapText="1"/>
    </xf>
    <xf numFmtId="0" fontId="9" fillId="3" borderId="13" xfId="0" applyFont="1" applyFill="1" applyBorder="1" applyProtection="1"/>
    <xf numFmtId="0" fontId="23" fillId="0" borderId="0" xfId="0" applyFont="1" applyFill="1" applyBorder="1" applyAlignment="1" applyProtection="1">
      <alignment horizontal="center" vertical="center"/>
    </xf>
    <xf numFmtId="0" fontId="24" fillId="3" borderId="12" xfId="0" applyFont="1" applyFill="1" applyBorder="1" applyAlignment="1" applyProtection="1">
      <alignment horizontal="center"/>
    </xf>
    <xf numFmtId="0" fontId="9" fillId="3" borderId="13" xfId="0" applyFont="1" applyFill="1" applyBorder="1" applyAlignment="1" applyProtection="1">
      <alignment wrapText="1"/>
    </xf>
    <xf numFmtId="0" fontId="17"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9" fillId="3" borderId="12" xfId="0" applyFont="1" applyFill="1" applyBorder="1" applyAlignment="1" applyProtection="1">
      <alignment wrapText="1"/>
    </xf>
    <xf numFmtId="0" fontId="9" fillId="3" borderId="11" xfId="0" applyFont="1" applyFill="1" applyBorder="1" applyAlignment="1" applyProtection="1">
      <alignment wrapText="1"/>
    </xf>
    <xf numFmtId="0" fontId="0" fillId="0" borderId="0" xfId="0" applyAlignment="1" applyProtection="1">
      <alignment wrapText="1"/>
    </xf>
    <xf numFmtId="0" fontId="27" fillId="4" borderId="4"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8" fillId="3" borderId="0" xfId="0" applyFont="1" applyFill="1" applyBorder="1" applyAlignment="1" applyProtection="1">
      <alignment vertical="center"/>
    </xf>
    <xf numFmtId="0" fontId="24" fillId="3" borderId="12" xfId="0" applyFont="1" applyFill="1" applyBorder="1" applyAlignment="1" applyProtection="1">
      <alignment horizontal="right" wrapText="1"/>
    </xf>
    <xf numFmtId="0" fontId="9" fillId="0" borderId="0" xfId="0" applyFont="1" applyFill="1" applyBorder="1" applyAlignment="1" applyProtection="1">
      <alignment vertical="center" wrapText="1"/>
    </xf>
    <xf numFmtId="0" fontId="9" fillId="3" borderId="14" xfId="0" applyFont="1" applyFill="1" applyBorder="1" applyProtection="1"/>
    <xf numFmtId="0" fontId="9" fillId="3" borderId="15" xfId="0" applyFont="1" applyFill="1" applyBorder="1" applyProtection="1"/>
    <xf numFmtId="0" fontId="24" fillId="3" borderId="15" xfId="0" applyFont="1" applyFill="1" applyBorder="1" applyAlignment="1" applyProtection="1">
      <alignment horizontal="center"/>
    </xf>
    <xf numFmtId="0" fontId="24" fillId="3" borderId="16" xfId="0" applyFont="1" applyFill="1" applyBorder="1" applyAlignment="1" applyProtection="1">
      <alignment horizontal="center"/>
    </xf>
    <xf numFmtId="0" fontId="16" fillId="3" borderId="0" xfId="0" applyFont="1" applyFill="1" applyBorder="1" applyAlignment="1" applyProtection="1">
      <alignment horizontal="left"/>
    </xf>
    <xf numFmtId="0" fontId="16" fillId="3" borderId="0" xfId="0" applyFont="1" applyFill="1" applyBorder="1" applyProtection="1"/>
    <xf numFmtId="0" fontId="17" fillId="3" borderId="0" xfId="0" applyFont="1" applyFill="1" applyBorder="1" applyProtection="1"/>
    <xf numFmtId="0" fontId="22" fillId="3" borderId="0" xfId="0" applyFont="1" applyFill="1" applyBorder="1" applyProtection="1"/>
    <xf numFmtId="0" fontId="17" fillId="3" borderId="0" xfId="0" applyFont="1" applyFill="1" applyBorder="1" applyAlignment="1" applyProtection="1"/>
    <xf numFmtId="164" fontId="24" fillId="3" borderId="0" xfId="1" applyNumberFormat="1" applyFont="1" applyFill="1" applyBorder="1" applyAlignment="1" applyProtection="1">
      <alignment vertical="center"/>
    </xf>
    <xf numFmtId="0" fontId="9" fillId="0" borderId="0" xfId="0" applyFont="1" applyAlignment="1" applyProtection="1">
      <alignment vertical="center"/>
    </xf>
    <xf numFmtId="0" fontId="17" fillId="3" borderId="15" xfId="0" applyFont="1" applyFill="1" applyBorder="1" applyAlignment="1" applyProtection="1">
      <alignment vertical="center"/>
    </xf>
    <xf numFmtId="0" fontId="17" fillId="3" borderId="15" xfId="0" applyFont="1" applyFill="1" applyBorder="1" applyAlignment="1" applyProtection="1">
      <alignment horizontal="right" vertical="center"/>
    </xf>
    <xf numFmtId="164" fontId="17" fillId="3" borderId="15" xfId="1" applyNumberFormat="1" applyFont="1" applyFill="1" applyBorder="1" applyAlignment="1" applyProtection="1">
      <alignment horizontal="right" vertical="center"/>
    </xf>
    <xf numFmtId="0" fontId="9" fillId="3" borderId="16" xfId="0" applyFont="1" applyFill="1" applyBorder="1" applyProtection="1"/>
    <xf numFmtId="0" fontId="0" fillId="0" borderId="0" xfId="0" applyFill="1" applyBorder="1" applyProtection="1"/>
    <xf numFmtId="0" fontId="10" fillId="0" borderId="0" xfId="0" applyFont="1" applyFill="1" applyBorder="1" applyAlignment="1" applyProtection="1"/>
    <xf numFmtId="164" fontId="9" fillId="0" borderId="0" xfId="1" applyNumberFormat="1" applyFont="1" applyFill="1" applyBorder="1" applyProtection="1"/>
    <xf numFmtId="0" fontId="0" fillId="3" borderId="0" xfId="0" applyFill="1" applyBorder="1" applyAlignment="1" applyProtection="1"/>
    <xf numFmtId="0" fontId="17" fillId="0" borderId="0" xfId="0" applyFont="1" applyFill="1" applyBorder="1" applyAlignment="1" applyProtection="1">
      <alignment horizontal="left" vertical="center"/>
    </xf>
    <xf numFmtId="165" fontId="23" fillId="0" borderId="0" xfId="1" applyNumberFormat="1" applyFont="1" applyFill="1" applyBorder="1" applyAlignment="1" applyProtection="1">
      <alignment horizontal="right" vertical="center"/>
    </xf>
    <xf numFmtId="0" fontId="23" fillId="0" borderId="0" xfId="0" applyFont="1" applyFill="1" applyBorder="1" applyAlignment="1" applyProtection="1">
      <alignment vertical="center"/>
    </xf>
    <xf numFmtId="0" fontId="29" fillId="3" borderId="0" xfId="0" applyFont="1" applyFill="1" applyBorder="1" applyAlignment="1" applyProtection="1">
      <alignment vertical="center" wrapText="1"/>
    </xf>
    <xf numFmtId="0" fontId="29" fillId="3" borderId="0" xfId="0" applyFont="1" applyFill="1" applyBorder="1" applyAlignment="1" applyProtection="1">
      <alignment horizontal="center" vertical="top" wrapText="1"/>
    </xf>
    <xf numFmtId="0" fontId="32" fillId="6" borderId="0" xfId="0" applyFont="1" applyFill="1" applyAlignment="1" applyProtection="1"/>
    <xf numFmtId="0" fontId="33" fillId="6" borderId="0" xfId="0" applyFont="1" applyFill="1" applyAlignment="1" applyProtection="1"/>
    <xf numFmtId="0" fontId="32" fillId="6" borderId="0" xfId="0" applyFont="1" applyFill="1" applyAlignment="1" applyProtection="1">
      <protection locked="0"/>
    </xf>
    <xf numFmtId="0" fontId="2" fillId="0" borderId="0" xfId="0" applyFont="1" applyBorder="1" applyProtection="1"/>
    <xf numFmtId="0" fontId="34" fillId="0" borderId="0" xfId="0" applyFont="1" applyBorder="1" applyProtection="1"/>
    <xf numFmtId="0" fontId="34" fillId="0" borderId="0" xfId="0" applyFont="1" applyProtection="1"/>
    <xf numFmtId="0" fontId="2" fillId="0" borderId="0" xfId="0" applyFont="1" applyProtection="1"/>
    <xf numFmtId="0" fontId="34" fillId="0" borderId="0" xfId="0" quotePrefix="1" applyFont="1" applyBorder="1" applyProtection="1"/>
    <xf numFmtId="0" fontId="0" fillId="0" borderId="0" xfId="0" applyBorder="1" applyProtection="1"/>
    <xf numFmtId="0" fontId="9" fillId="0" borderId="0" xfId="0" quotePrefix="1" applyFont="1" applyBorder="1" applyProtection="1"/>
    <xf numFmtId="2" fontId="9" fillId="0" borderId="0" xfId="0" applyNumberFormat="1" applyFont="1" applyProtection="1"/>
    <xf numFmtId="0" fontId="17" fillId="0" borderId="9" xfId="0" applyFont="1" applyFill="1" applyBorder="1" applyAlignment="1" applyProtection="1">
      <alignment horizontal="center" vertical="center"/>
    </xf>
    <xf numFmtId="0" fontId="3" fillId="0" borderId="0" xfId="0" applyFont="1" applyProtection="1"/>
    <xf numFmtId="0" fontId="18" fillId="0" borderId="0" xfId="0" applyFont="1" applyBorder="1" applyProtection="1"/>
    <xf numFmtId="0" fontId="3" fillId="0" borderId="0" xfId="0" applyFont="1" applyBorder="1" applyProtection="1"/>
    <xf numFmtId="0" fontId="17" fillId="3" borderId="5"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4" xfId="0" applyFont="1" applyFill="1" applyBorder="1" applyAlignment="1" applyProtection="1">
      <alignment horizontal="center" vertical="center"/>
    </xf>
    <xf numFmtId="0" fontId="17" fillId="4" borderId="3"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8" fillId="0" borderId="0" xfId="0" quotePrefix="1" applyFont="1" applyBorder="1" applyProtection="1"/>
    <xf numFmtId="0" fontId="16" fillId="3" borderId="2" xfId="0" applyFont="1" applyFill="1" applyBorder="1" applyAlignment="1" applyProtection="1">
      <alignment horizontal="center" vertical="center"/>
    </xf>
    <xf numFmtId="0" fontId="17" fillId="3" borderId="4" xfId="0" applyFont="1" applyFill="1" applyBorder="1" applyAlignment="1" applyProtection="1">
      <alignment horizontal="left" vertical="center"/>
    </xf>
    <xf numFmtId="0" fontId="18" fillId="3" borderId="0" xfId="0" applyFont="1" applyFill="1" applyProtection="1"/>
    <xf numFmtId="0" fontId="16" fillId="3" borderId="8"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4" fillId="3" borderId="0" xfId="0" applyFont="1" applyFill="1" applyBorder="1" applyProtection="1"/>
    <xf numFmtId="0" fontId="23" fillId="3" borderId="0" xfId="0" applyFont="1" applyFill="1" applyBorder="1" applyAlignment="1" applyProtection="1">
      <alignment horizontal="center"/>
    </xf>
    <xf numFmtId="0" fontId="35" fillId="3" borderId="0" xfId="0" applyFont="1" applyFill="1" applyBorder="1" applyAlignment="1" applyProtection="1">
      <alignment horizontal="right"/>
    </xf>
    <xf numFmtId="0" fontId="17" fillId="3" borderId="0" xfId="0" applyFont="1" applyFill="1" applyBorder="1" applyAlignment="1" applyProtection="1">
      <alignment horizontal="center"/>
    </xf>
    <xf numFmtId="0" fontId="26" fillId="3" borderId="0" xfId="0" applyFont="1" applyFill="1" applyBorder="1" applyAlignment="1" applyProtection="1">
      <alignment horizontal="center"/>
    </xf>
    <xf numFmtId="0" fontId="17" fillId="3" borderId="0" xfId="0" applyFont="1" applyFill="1" applyBorder="1" applyAlignment="1" applyProtection="1">
      <alignment horizontal="center" wrapText="1"/>
    </xf>
    <xf numFmtId="0" fontId="0" fillId="3" borderId="0" xfId="0" applyFill="1" applyAlignment="1" applyProtection="1">
      <alignment wrapText="1"/>
    </xf>
    <xf numFmtId="0" fontId="17" fillId="3" borderId="19"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27" fillId="4" borderId="10"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xf>
    <xf numFmtId="0" fontId="17" fillId="3" borderId="20" xfId="0" applyFont="1" applyFill="1" applyBorder="1" applyAlignment="1" applyProtection="1">
      <alignment horizontal="center" vertical="center"/>
    </xf>
    <xf numFmtId="0" fontId="9" fillId="3" borderId="21" xfId="0" applyFont="1" applyFill="1" applyBorder="1" applyProtection="1"/>
    <xf numFmtId="0" fontId="17" fillId="3" borderId="0" xfId="0" applyFont="1" applyFill="1" applyBorder="1" applyAlignment="1" applyProtection="1">
      <alignment wrapText="1"/>
    </xf>
    <xf numFmtId="0" fontId="9" fillId="3" borderId="0" xfId="0" applyFont="1" applyFill="1" applyBorder="1" applyAlignment="1" applyProtection="1">
      <alignment vertical="center" wrapText="1"/>
    </xf>
    <xf numFmtId="0" fontId="9" fillId="3" borderId="0" xfId="0" applyFont="1" applyFill="1" applyAlignment="1" applyProtection="1">
      <alignment vertical="center"/>
    </xf>
    <xf numFmtId="0" fontId="0" fillId="3" borderId="0" xfId="0" applyFill="1" applyBorder="1" applyProtection="1"/>
    <xf numFmtId="0" fontId="10" fillId="3" borderId="0" xfId="0" applyFont="1" applyFill="1" applyBorder="1" applyAlignment="1" applyProtection="1"/>
    <xf numFmtId="164" fontId="9" fillId="3" borderId="0" xfId="1" applyNumberFormat="1" applyFont="1" applyFill="1" applyBorder="1" applyProtection="1"/>
    <xf numFmtId="165" fontId="23" fillId="3" borderId="0" xfId="1" applyNumberFormat="1" applyFont="1" applyFill="1" applyBorder="1" applyAlignment="1" applyProtection="1">
      <alignment horizontal="right" vertical="center"/>
    </xf>
    <xf numFmtId="0" fontId="23" fillId="3" borderId="0" xfId="0" applyFont="1" applyFill="1" applyBorder="1" applyAlignment="1" applyProtection="1">
      <alignment vertical="center"/>
    </xf>
    <xf numFmtId="0" fontId="27" fillId="4" borderId="20"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xf>
    <xf numFmtId="43" fontId="23" fillId="4" borderId="5" xfId="1"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29" fillId="5" borderId="0"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4" xfId="0" applyFont="1" applyFill="1" applyBorder="1" applyAlignment="1" applyProtection="1">
      <alignment horizontal="center" vertical="center"/>
    </xf>
    <xf numFmtId="43" fontId="23" fillId="4" borderId="3" xfId="1" applyNumberFormat="1" applyFont="1" applyFill="1" applyBorder="1" applyAlignment="1" applyProtection="1">
      <alignment horizontal="center" vertical="center"/>
    </xf>
    <xf numFmtId="164" fontId="23" fillId="4" borderId="4" xfId="1" applyNumberFormat="1"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43" fontId="23" fillId="4" borderId="3" xfId="1" quotePrefix="1" applyNumberFormat="1" applyFont="1" applyFill="1" applyBorder="1" applyAlignment="1" applyProtection="1">
      <alignment horizontal="center" vertical="center"/>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wrapText="1"/>
    </xf>
    <xf numFmtId="0" fontId="23" fillId="0" borderId="0" xfId="0" applyFont="1" applyFill="1" applyBorder="1" applyAlignment="1" applyProtection="1">
      <alignment horizontal="center" vertical="center"/>
    </xf>
    <xf numFmtId="0" fontId="9" fillId="0" borderId="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5"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10" fillId="0" borderId="0" xfId="0" applyFont="1" applyFill="1" applyBorder="1" applyAlignment="1" applyProtection="1">
      <alignment horizontal="left" vertical="center" wrapText="1"/>
    </xf>
    <xf numFmtId="0" fontId="17" fillId="0"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43" fontId="23" fillId="4" borderId="4" xfId="1" applyNumberFormat="1" applyFont="1" applyFill="1" applyBorder="1" applyAlignment="1" applyProtection="1">
      <alignment horizontal="center" vertical="center"/>
    </xf>
    <xf numFmtId="0" fontId="10" fillId="3" borderId="0" xfId="0" applyFont="1" applyFill="1" applyBorder="1" applyAlignment="1" applyProtection="1">
      <alignment horizontal="left" vertical="center" wrapText="1"/>
    </xf>
    <xf numFmtId="0" fontId="23" fillId="3" borderId="3" xfId="0"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17" fillId="3" borderId="0" xfId="0" applyFont="1" applyFill="1" applyBorder="1" applyAlignment="1" applyProtection="1">
      <alignment horizontal="center" wrapText="1"/>
    </xf>
    <xf numFmtId="0" fontId="23" fillId="3" borderId="17" xfId="0" applyFont="1" applyFill="1" applyBorder="1" applyAlignment="1" applyProtection="1">
      <alignment horizontal="center" vertical="center"/>
    </xf>
    <xf numFmtId="0" fontId="23" fillId="3" borderId="18" xfId="0" applyFont="1" applyFill="1" applyBorder="1" applyAlignment="1" applyProtection="1">
      <alignment horizontal="center" vertical="center"/>
    </xf>
    <xf numFmtId="0" fontId="9" fillId="3" borderId="9"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23" fillId="3" borderId="0" xfId="0" applyFont="1" applyFill="1" applyBorder="1" applyAlignment="1" applyProtection="1">
      <alignment horizontal="center"/>
    </xf>
    <xf numFmtId="0" fontId="17" fillId="3" borderId="0" xfId="0" applyFont="1" applyFill="1" applyBorder="1" applyAlignment="1" applyProtection="1">
      <alignment horizontal="left" vertical="center"/>
    </xf>
  </cellXfs>
  <cellStyles count="2">
    <cellStyle name="Comma" xfId="1" builtinId="3"/>
    <cellStyle name="Normal" xfId="0" builtinId="0"/>
  </cellStyles>
  <dxfs count="0"/>
  <tableStyles count="0" defaultTableStyle="TableStyleMedium2" defaultPivotStyle="PivotStyleLight16"/>
  <colors>
    <mruColors>
      <color rgb="FFD1E9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0"/>
          <c:order val="0"/>
          <c:tx>
            <c:v>Maximum Allowable</c:v>
          </c:tx>
          <c:spPr>
            <a:ln>
              <a:solidFill>
                <a:srgbClr val="FF0000"/>
              </a:solidFill>
            </a:ln>
          </c:spPr>
          <c:marker>
            <c:spPr>
              <a:solidFill>
                <a:srgbClr val="FF0000"/>
              </a:solidFill>
              <a:ln>
                <a:solidFill>
                  <a:srgbClr val="FF0000"/>
                </a:solidFill>
              </a:ln>
            </c:spPr>
          </c:marker>
          <c:val>
            <c:numRef>
              <c:f>'Irrigation Centre Pivot'!$C$65:$AP$65</c:f>
              <c:numCache>
                <c:formatCode>General</c:formatCode>
                <c:ptCount val="4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numCache>
            </c:numRef>
          </c:val>
          <c:smooth val="0"/>
          <c:extLst>
            <c:ext xmlns:c16="http://schemas.microsoft.com/office/drawing/2014/chart" uri="{C3380CC4-5D6E-409C-BE32-E72D297353CC}">
              <c16:uniqueId val="{00000000-8FE5-4E94-9309-5A06220DA529}"/>
            </c:ext>
          </c:extLst>
        </c:ser>
        <c:ser>
          <c:idx val="3"/>
          <c:order val="1"/>
          <c:tx>
            <c:v>Actual Applied Depth</c:v>
          </c:tx>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'Irrigation Centre Pivot'!$C$32:$AP$32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'Irrigation Centre Pivot'!$C$67:$AP$67</c:f>
              <c:numCache>
                <c:formatCode>General</c:formatCode>
                <c:ptCount val="40"/>
                <c:pt idx="0">
                  <c:v>3.9161539245987318</c:v>
                </c:pt>
                <c:pt idx="1">
                  <c:v>3.9161539245987318</c:v>
                </c:pt>
                <c:pt idx="2">
                  <c:v>3.9161539245987318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1-8FE5-4E94-9309-5A06220DA529}"/>
            </c:ext>
          </c:extLst>
        </c:ser>
        <c:dLbls>
          <c:showLegendKey val="0"/>
          <c:showVal val="0"/>
          <c:showCatName val="0"/>
          <c:showSerName val="0"/>
          <c:showPercent val="0"/>
          <c:showBubbleSize val="0"/>
        </c:dLbls>
        <c:marker val="1"/>
        <c:smooth val="0"/>
        <c:axId val="89981696"/>
        <c:axId val="89984000"/>
      </c:lineChart>
      <c:catAx>
        <c:axId val="89981696"/>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89984000"/>
        <c:crosses val="autoZero"/>
        <c:auto val="1"/>
        <c:lblAlgn val="ctr"/>
        <c:lblOffset val="100"/>
        <c:noMultiLvlLbl val="0"/>
      </c:catAx>
      <c:valAx>
        <c:axId val="89984000"/>
        <c:scaling>
          <c:orientation val="minMax"/>
        </c:scaling>
        <c:delete val="0"/>
        <c:axPos val="l"/>
        <c:majorGridlines/>
        <c:title>
          <c:tx>
            <c:rich>
              <a:bodyPr rot="-5400000" vert="horz"/>
              <a:lstStyle/>
              <a:p>
                <a:pPr>
                  <a:defRPr/>
                </a:pPr>
                <a:r>
                  <a:rPr lang="en-US"/>
                  <a:t>Depth Applied (mm)</a:t>
                </a:r>
              </a:p>
            </c:rich>
          </c:tx>
          <c:overlay val="0"/>
        </c:title>
        <c:numFmt formatCode="General" sourceLinked="1"/>
        <c:majorTickMark val="out"/>
        <c:minorTickMark val="none"/>
        <c:tickLblPos val="nextTo"/>
        <c:crossAx val="89981696"/>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0"/>
          <c:order val="0"/>
          <c:tx>
            <c:v>Maximum Allowable</c:v>
          </c:tx>
          <c:spPr>
            <a:ln>
              <a:solidFill>
                <a:srgbClr val="FF0000"/>
              </a:solidFill>
            </a:ln>
          </c:spPr>
          <c:marker>
            <c:spPr>
              <a:solidFill>
                <a:srgbClr val="FF0000"/>
              </a:solidFill>
              <a:ln>
                <a:solidFill>
                  <a:srgbClr val="FF0000"/>
                </a:solidFill>
              </a:ln>
            </c:spPr>
          </c:marker>
          <c:cat>
            <c:numRef>
              <c:f>'Irrigation Centre Pivot (Large)'!$C$68:$CD$68</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cat>
          <c:val>
            <c:numRef>
              <c:f>'Irrigation Centre Pivot (Large)'!$C$69:$CD$69</c:f>
              <c:numCache>
                <c:formatCode>General</c:formatCode>
                <c:ptCount val="8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numCache>
            </c:numRef>
          </c:val>
          <c:smooth val="0"/>
          <c:extLst>
            <c:ext xmlns:c16="http://schemas.microsoft.com/office/drawing/2014/chart" uri="{C3380CC4-5D6E-409C-BE32-E72D297353CC}">
              <c16:uniqueId val="{00000000-5A9D-4ADE-BA00-C6846F7DF9FE}"/>
            </c:ext>
          </c:extLst>
        </c:ser>
        <c:ser>
          <c:idx val="3"/>
          <c:order val="1"/>
          <c:tx>
            <c:v>Actual Applied Depth</c:v>
          </c:tx>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'Irrigation Centre Pivot (Large)'!$C$68:$CD$68</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cat>
          <c:val>
            <c:numRef>
              <c:f>'Irrigation Centre Pivot (Large)'!$C$71:$CD$71</c:f>
              <c:numCache>
                <c:formatCode>General</c:formatCode>
                <c:ptCount val="80"/>
                <c:pt idx="0">
                  <c:v>2.937115443449049</c:v>
                </c:pt>
                <c:pt idx="1">
                  <c:v>2.937115443449049</c:v>
                </c:pt>
                <c:pt idx="2">
                  <c:v>2.937115443449049</c:v>
                </c:pt>
                <c:pt idx="3">
                  <c:v>2.937115443449049</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Cache>
            </c:numRef>
          </c:val>
          <c:smooth val="0"/>
          <c:extLst>
            <c:ext xmlns:c16="http://schemas.microsoft.com/office/drawing/2014/chart" uri="{C3380CC4-5D6E-409C-BE32-E72D297353CC}">
              <c16:uniqueId val="{00000001-5A9D-4ADE-BA00-C6846F7DF9FE}"/>
            </c:ext>
          </c:extLst>
        </c:ser>
        <c:dLbls>
          <c:showLegendKey val="0"/>
          <c:showVal val="0"/>
          <c:showCatName val="0"/>
          <c:showSerName val="0"/>
          <c:showPercent val="0"/>
          <c:showBubbleSize val="0"/>
        </c:dLbls>
        <c:marker val="1"/>
        <c:smooth val="0"/>
        <c:axId val="95851264"/>
        <c:axId val="95853568"/>
      </c:lineChart>
      <c:catAx>
        <c:axId val="95851264"/>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95853568"/>
        <c:crosses val="autoZero"/>
        <c:auto val="1"/>
        <c:lblAlgn val="ctr"/>
        <c:lblOffset val="100"/>
        <c:noMultiLvlLbl val="0"/>
      </c:catAx>
      <c:valAx>
        <c:axId val="95853568"/>
        <c:scaling>
          <c:orientation val="minMax"/>
        </c:scaling>
        <c:delete val="0"/>
        <c:axPos val="l"/>
        <c:majorGridlines/>
        <c:title>
          <c:tx>
            <c:rich>
              <a:bodyPr rot="-5400000" vert="horz"/>
              <a:lstStyle/>
              <a:p>
                <a:pPr>
                  <a:defRPr/>
                </a:pPr>
                <a:r>
                  <a:rPr lang="en-US"/>
                  <a:t>Depth Applied (mm)</a:t>
                </a:r>
              </a:p>
            </c:rich>
          </c:tx>
          <c:overlay val="0"/>
        </c:title>
        <c:numFmt formatCode="General" sourceLinked="1"/>
        <c:majorTickMark val="out"/>
        <c:minorTickMark val="none"/>
        <c:tickLblPos val="nextTo"/>
        <c:crossAx val="95851264"/>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'Travelling Irrigator'!$C$30:$AP$30</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'Travelling Irrigator'!$C$61:$AP$61</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2.5</c:v>
                </c:pt>
                <c:pt idx="19">
                  <c:v>2.5</c:v>
                </c:pt>
                <c:pt idx="20">
                  <c:v>2.5</c:v>
                </c:pt>
                <c:pt idx="21">
                  <c:v>2.5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7E5C-4FBA-86DB-3231C44D0137}"/>
            </c:ext>
          </c:extLst>
        </c:ser>
        <c:ser>
          <c:idx val="0"/>
          <c:order val="1"/>
          <c:spPr>
            <a:ln>
              <a:solidFill>
                <a:srgbClr val="FF0000"/>
              </a:solidFill>
            </a:ln>
          </c:spPr>
          <c:marker>
            <c:spPr>
              <a:solidFill>
                <a:srgbClr val="FF0000"/>
              </a:solidFill>
              <a:ln>
                <a:solidFill>
                  <a:srgbClr val="FF0000"/>
                </a:solidFill>
              </a:ln>
            </c:spPr>
          </c:marker>
          <c:val>
            <c:numRef>
              <c:f>'Travelling Irrigator'!$C$59:$AP$59</c:f>
              <c:numCache>
                <c:formatCode>General</c:formatCode>
                <c:ptCount val="4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numCache>
            </c:numRef>
          </c:val>
          <c:smooth val="0"/>
          <c:extLst>
            <c:ext xmlns:c16="http://schemas.microsoft.com/office/drawing/2014/chart" uri="{C3380CC4-5D6E-409C-BE32-E72D297353CC}">
              <c16:uniqueId val="{00000001-7E5C-4FBA-86DB-3231C44D0137}"/>
            </c:ext>
          </c:extLst>
        </c:ser>
        <c:dLbls>
          <c:showLegendKey val="0"/>
          <c:showVal val="0"/>
          <c:showCatName val="0"/>
          <c:showSerName val="0"/>
          <c:showPercent val="0"/>
          <c:showBubbleSize val="0"/>
        </c:dLbls>
        <c:marker val="1"/>
        <c:smooth val="0"/>
        <c:axId val="95363456"/>
        <c:axId val="95365760"/>
      </c:lineChart>
      <c:catAx>
        <c:axId val="95363456"/>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95365760"/>
        <c:crosses val="autoZero"/>
        <c:auto val="1"/>
        <c:lblAlgn val="ctr"/>
        <c:lblOffset val="100"/>
        <c:noMultiLvlLbl val="0"/>
      </c:catAx>
      <c:valAx>
        <c:axId val="95365760"/>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95363456"/>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0"/>
          <c:order val="0"/>
          <c:tx>
            <c:v>Maximum Allowable</c:v>
          </c:tx>
          <c:spPr>
            <a:ln>
              <a:solidFill>
                <a:srgbClr val="FF0000"/>
              </a:solidFill>
            </a:ln>
          </c:spPr>
          <c:marker>
            <c:spPr>
              <a:solidFill>
                <a:srgbClr val="FF0000"/>
              </a:solidFill>
              <a:ln>
                <a:solidFill>
                  <a:srgbClr val="FF0000"/>
                </a:solidFill>
              </a:ln>
            </c:spPr>
          </c:marker>
          <c:val>
            <c:numRef>
              <c:f>'Effluent Centre Pivot'!$C$65:$AP$65</c:f>
              <c:numCache>
                <c:formatCode>General</c:formatCode>
                <c:ptCount val="4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numCache>
            </c:numRef>
          </c:val>
          <c:smooth val="0"/>
          <c:extLst>
            <c:ext xmlns:c16="http://schemas.microsoft.com/office/drawing/2014/chart" uri="{C3380CC4-5D6E-409C-BE32-E72D297353CC}">
              <c16:uniqueId val="{00000000-1E6F-402D-B177-407971A59E5C}"/>
            </c:ext>
          </c:extLst>
        </c:ser>
        <c:ser>
          <c:idx val="3"/>
          <c:order val="1"/>
          <c:tx>
            <c:v>Actual Applied Depth</c:v>
          </c:tx>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'Effluent Centre Pivot'!$C$32:$AP$32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'Effluent Centre Pivot'!$C$67:$AP$67</c:f>
              <c:numCache>
                <c:formatCode>General</c:formatCode>
                <c:ptCount val="40"/>
                <c:pt idx="0">
                  <c:v>3.9161539245987318</c:v>
                </c:pt>
                <c:pt idx="1">
                  <c:v>3.9161539245987318</c:v>
                </c:pt>
                <c:pt idx="2">
                  <c:v>3.9161539245987318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1-1E6F-402D-B177-407971A59E5C}"/>
            </c:ext>
          </c:extLst>
        </c:ser>
        <c:dLbls>
          <c:showLegendKey val="0"/>
          <c:showVal val="0"/>
          <c:showCatName val="0"/>
          <c:showSerName val="0"/>
          <c:showPercent val="0"/>
          <c:showBubbleSize val="0"/>
        </c:dLbls>
        <c:marker val="1"/>
        <c:smooth val="0"/>
        <c:axId val="97632256"/>
        <c:axId val="97634560"/>
      </c:lineChart>
      <c:catAx>
        <c:axId val="97632256"/>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97634560"/>
        <c:crosses val="autoZero"/>
        <c:auto val="1"/>
        <c:lblAlgn val="ctr"/>
        <c:lblOffset val="100"/>
        <c:noMultiLvlLbl val="0"/>
      </c:catAx>
      <c:valAx>
        <c:axId val="97634560"/>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97632256"/>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37</xdr:row>
      <xdr:rowOff>38100</xdr:rowOff>
    </xdr:from>
    <xdr:to>
      <xdr:col>42</xdr:col>
      <xdr:colOff>228600</xdr:colOff>
      <xdr:row>38</xdr:row>
      <xdr:rowOff>85726</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66675</xdr:colOff>
      <xdr:row>42</xdr:row>
      <xdr:rowOff>47625</xdr:rowOff>
    </xdr:from>
    <xdr:to>
      <xdr:col>41</xdr:col>
      <xdr:colOff>28576</xdr:colOff>
      <xdr:row>54</xdr:row>
      <xdr:rowOff>28575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553450" y="11172825"/>
          <a:ext cx="6819901" cy="2457450"/>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solidFill>
                <a:schemeClr val="dk1"/>
              </a:solidFill>
              <a:effectLst/>
              <a:latin typeface="+mn-lt"/>
              <a:ea typeface="+mn-ea"/>
              <a:cs typeface="+mn-cs"/>
            </a:rPr>
            <a:t>Check your average and maximum depth of water applied does not exceed your resource consent or permitted activity rule . Some key points</a:t>
          </a:r>
          <a:r>
            <a:rPr lang="en-NZ" sz="1100" baseline="0">
              <a:solidFill>
                <a:schemeClr val="dk1"/>
              </a:solidFill>
              <a:effectLst/>
              <a:latin typeface="+mn-lt"/>
              <a:ea typeface="+mn-ea"/>
              <a:cs typeface="+mn-cs"/>
            </a:rPr>
            <a:t> to check the irrigator and improve performance are: check the travelling speed setting, check the effluent pressure at the irrigator, check the flow rate  delivered by the pump, check or replace nozzles. </a:t>
          </a:r>
        </a:p>
        <a:p>
          <a:pPr algn="ctr"/>
          <a:endParaRPr lang="en-NZ">
            <a:effectLst/>
          </a:endParaRPr>
        </a:p>
        <a:p>
          <a:pPr algn="ctr"/>
          <a:r>
            <a:rPr lang="en-NZ" sz="1100" baseline="0">
              <a:solidFill>
                <a:schemeClr val="dk1"/>
              </a:solidFill>
              <a:effectLst/>
              <a:latin typeface="+mn-lt"/>
              <a:ea typeface="+mn-ea"/>
              <a:cs typeface="+mn-cs"/>
            </a:rPr>
            <a:t>For more advice check with an accredited irrigation professionals, contact details available at www.irrigationnz.co.nz    </a:t>
          </a:r>
          <a:endParaRPr lang="en-NZ">
            <a:effectLst/>
          </a:endParaRPr>
        </a:p>
      </xdr:txBody>
    </xdr:sp>
    <xdr:clientData/>
  </xdr:twoCellAnchor>
  <xdr:twoCellAnchor editAs="oneCell">
    <xdr:from>
      <xdr:col>2</xdr:col>
      <xdr:colOff>333374</xdr:colOff>
      <xdr:row>17</xdr:row>
      <xdr:rowOff>133350</xdr:rowOff>
    </xdr:from>
    <xdr:to>
      <xdr:col>40</xdr:col>
      <xdr:colOff>365444</xdr:colOff>
      <xdr:row>28</xdr:row>
      <xdr:rowOff>85725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884" b="16936"/>
        <a:stretch/>
      </xdr:blipFill>
      <xdr:spPr bwMode="auto">
        <a:xfrm>
          <a:off x="819149" y="4543425"/>
          <a:ext cx="14510070"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0.04461</cdr:x>
      <cdr:y>0</cdr:y>
    </cdr:from>
    <cdr:to>
      <cdr:x>0.04498</cdr:x>
      <cdr:y>0.78414</cdr:y>
    </cdr:to>
    <cdr:cxnSp macro="">
      <cdr:nvCxnSpPr>
        <cdr:cNvPr id="3" name="Straight Connector 2">
          <a:extLst xmlns:a="http://schemas.openxmlformats.org/drawingml/2006/main">
            <a:ext uri="{FF2B5EF4-FFF2-40B4-BE49-F238E27FC236}">
              <a16:creationId xmlns:a16="http://schemas.microsoft.com/office/drawing/2014/main" id="{CDD14332-F6A7-4B4A-A68A-BAB51522DEBB}"/>
            </a:ext>
          </a:extLst>
        </cdr:cNvPr>
        <cdr:cNvCxnSpPr/>
      </cdr:nvCxnSpPr>
      <cdr:spPr>
        <a:xfrm xmlns:a="http://schemas.openxmlformats.org/drawingml/2006/main" flipH="1" flipV="1">
          <a:off x="523907" y="0"/>
          <a:ext cx="4346"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209550</xdr:colOff>
      <xdr:row>0</xdr:row>
      <xdr:rowOff>628650</xdr:rowOff>
    </xdr:to>
    <xdr:pic>
      <xdr:nvPicPr>
        <xdr:cNvPr id="2" name="Picture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43</xdr:col>
      <xdr:colOff>250581</xdr:colOff>
      <xdr:row>0</xdr:row>
      <xdr:rowOff>468923</xdr:rowOff>
    </xdr:to>
    <xdr:pic>
      <xdr:nvPicPr>
        <xdr:cNvPr id="3" name="Picture 4" descr="flicks.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41</xdr:row>
      <xdr:rowOff>38100</xdr:rowOff>
    </xdr:from>
    <xdr:to>
      <xdr:col>42</xdr:col>
      <xdr:colOff>247650</xdr:colOff>
      <xdr:row>42</xdr:row>
      <xdr:rowOff>85726</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180974</xdr:colOff>
      <xdr:row>46</xdr:row>
      <xdr:rowOff>47625</xdr:rowOff>
    </xdr:from>
    <xdr:to>
      <xdr:col>41</xdr:col>
      <xdr:colOff>28575</xdr:colOff>
      <xdr:row>58</xdr:row>
      <xdr:rowOff>28575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248774" y="12153900"/>
          <a:ext cx="4648201" cy="2457450"/>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water applied does not exceed your resource consent or permitted activity rule . Some key points</a:t>
          </a:r>
          <a:r>
            <a:rPr lang="en-NZ" sz="1100" baseline="0"/>
            <a:t> to check the irrigator and improve performance are: check the travelling speed setting, check the effluent pressure at the irrigator, check the flow rate  delivered by the pump, check or replace nozzles. </a:t>
          </a:r>
        </a:p>
        <a:p>
          <a:pPr algn="ctr"/>
          <a:endParaRPr lang="en-NZ" sz="1100" baseline="0"/>
        </a:p>
        <a:p>
          <a:pPr algn="ctr"/>
          <a:r>
            <a:rPr lang="en-NZ" sz="1100" baseline="0"/>
            <a:t>For more advice check with an accredited irrigation professionals, contact details available at www.irrigationnz.co.nz    </a:t>
          </a:r>
          <a:endParaRPr lang="en-NZ" sz="1100"/>
        </a:p>
      </xdr:txBody>
    </xdr:sp>
    <xdr:clientData/>
  </xdr:twoCellAnchor>
  <xdr:twoCellAnchor editAs="oneCell">
    <xdr:from>
      <xdr:col>2</xdr:col>
      <xdr:colOff>333374</xdr:colOff>
      <xdr:row>17</xdr:row>
      <xdr:rowOff>133351</xdr:rowOff>
    </xdr:from>
    <xdr:to>
      <xdr:col>42</xdr:col>
      <xdr:colOff>71437</xdr:colOff>
      <xdr:row>27</xdr:row>
      <xdr:rowOff>127351</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884" b="16936"/>
        <a:stretch/>
      </xdr:blipFill>
      <xdr:spPr bwMode="auto">
        <a:xfrm>
          <a:off x="821530" y="4550570"/>
          <a:ext cx="13561220" cy="189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0.04461</cdr:x>
      <cdr:y>0</cdr:y>
    </cdr:from>
    <cdr:to>
      <cdr:x>0.04498</cdr:x>
      <cdr:y>0.78414</cdr:y>
    </cdr:to>
    <cdr:cxnSp macro="">
      <cdr:nvCxnSpPr>
        <cdr:cNvPr id="3" name="Straight Connector 2">
          <a:extLst xmlns:a="http://schemas.openxmlformats.org/drawingml/2006/main">
            <a:ext uri="{FF2B5EF4-FFF2-40B4-BE49-F238E27FC236}">
              <a16:creationId xmlns:a16="http://schemas.microsoft.com/office/drawing/2014/main" id="{647A3B95-5840-4006-A8D2-FD7D5F9E1BA0}"/>
            </a:ext>
          </a:extLst>
        </cdr:cNvPr>
        <cdr:cNvCxnSpPr/>
      </cdr:nvCxnSpPr>
      <cdr:spPr>
        <a:xfrm xmlns:a="http://schemas.openxmlformats.org/drawingml/2006/main" flipH="1" flipV="1">
          <a:off x="523907" y="0"/>
          <a:ext cx="4346"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35</xdr:row>
      <xdr:rowOff>38100</xdr:rowOff>
    </xdr:from>
    <xdr:to>
      <xdr:col>42</xdr:col>
      <xdr:colOff>228600</xdr:colOff>
      <xdr:row>36</xdr:row>
      <xdr:rowOff>85726</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103925</xdr:colOff>
      <xdr:row>14</xdr:row>
      <xdr:rowOff>230782</xdr:rowOff>
    </xdr:from>
    <xdr:to>
      <xdr:col>31</xdr:col>
      <xdr:colOff>371476</xdr:colOff>
      <xdr:row>27</xdr:row>
      <xdr:rowOff>95249</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99700" y="3936007"/>
          <a:ext cx="7506551" cy="2455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22</xdr:row>
      <xdr:rowOff>133351</xdr:rowOff>
    </xdr:from>
    <xdr:to>
      <xdr:col>8</xdr:col>
      <xdr:colOff>19051</xdr:colOff>
      <xdr:row>25</xdr:row>
      <xdr:rowOff>133350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485776" y="54768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161926</xdr:colOff>
      <xdr:row>41</xdr:row>
      <xdr:rowOff>1</xdr:rowOff>
    </xdr:from>
    <xdr:to>
      <xdr:col>41</xdr:col>
      <xdr:colOff>190501</xdr:colOff>
      <xdr:row>48</xdr:row>
      <xdr:rowOff>9525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8267701" y="10801351"/>
          <a:ext cx="7267575" cy="1571624"/>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solidFill>
                <a:schemeClr val="dk1"/>
              </a:solidFill>
              <a:effectLst/>
              <a:latin typeface="+mn-lt"/>
              <a:ea typeface="+mn-ea"/>
              <a:cs typeface="+mn-cs"/>
            </a:rPr>
            <a:t>Check your average and maximum depth of water applied does not exceed your resource consent or permitted activity rule . Some key points</a:t>
          </a:r>
          <a:r>
            <a:rPr lang="en-NZ" sz="1100" baseline="0">
              <a:solidFill>
                <a:schemeClr val="dk1"/>
              </a:solidFill>
              <a:effectLst/>
              <a:latin typeface="+mn-lt"/>
              <a:ea typeface="+mn-ea"/>
              <a:cs typeface="+mn-cs"/>
            </a:rPr>
            <a:t> to check the irrigator and improve performance are: check the travelling speed setting, check the effluent pressure at the irrigator, check the flow rate  delivered by the pump, check or replace nozzles. </a:t>
          </a:r>
        </a:p>
        <a:p>
          <a:pPr algn="ctr"/>
          <a:endParaRPr lang="en-NZ">
            <a:effectLst/>
          </a:endParaRPr>
        </a:p>
        <a:p>
          <a:pPr algn="ctr"/>
          <a:r>
            <a:rPr lang="en-NZ" sz="1100" baseline="0">
              <a:solidFill>
                <a:schemeClr val="dk1"/>
              </a:solidFill>
              <a:effectLst/>
              <a:latin typeface="+mn-lt"/>
              <a:ea typeface="+mn-ea"/>
              <a:cs typeface="+mn-cs"/>
            </a:rPr>
            <a:t>For more advice check with an accredited irrigation professionals, contact details available at www.irrigationnz.co.nz    </a:t>
          </a:r>
          <a:endParaRPr lang="en-NZ">
            <a:effectLst/>
          </a:endParaRPr>
        </a:p>
      </xdr:txBody>
    </xdr:sp>
    <xdr:clientData/>
  </xdr:twoCellAnchor>
  <xdr:twoCellAnchor editAs="oneCell">
    <xdr:from>
      <xdr:col>7</xdr:col>
      <xdr:colOff>47626</xdr:colOff>
      <xdr:row>22</xdr:row>
      <xdr:rowOff>133351</xdr:rowOff>
    </xdr:from>
    <xdr:to>
      <xdr:col>13</xdr:col>
      <xdr:colOff>66676</xdr:colOff>
      <xdr:row>25</xdr:row>
      <xdr:rowOff>133350</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2438401" y="54768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9526</xdr:colOff>
      <xdr:row>22</xdr:row>
      <xdr:rowOff>104775</xdr:rowOff>
    </xdr:from>
    <xdr:to>
      <xdr:col>37</xdr:col>
      <xdr:colOff>85726</xdr:colOff>
      <xdr:row>25</xdr:row>
      <xdr:rowOff>85725</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1544301" y="54483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47626</xdr:colOff>
      <xdr:row>22</xdr:row>
      <xdr:rowOff>104775</xdr:rowOff>
    </xdr:from>
    <xdr:to>
      <xdr:col>42</xdr:col>
      <xdr:colOff>123826</xdr:colOff>
      <xdr:row>25</xdr:row>
      <xdr:rowOff>85725</xdr:rowOff>
    </xdr:to>
    <xdr:pic>
      <xdr:nvPicPr>
        <xdr:cNvPr id="10" name="Picture 9">
          <a:extLst>
            <a:ext uri="{FF2B5EF4-FFF2-40B4-BE49-F238E27FC236}">
              <a16:creationId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3487401" y="54483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a:extLst xmlns:a="http://schemas.openxmlformats.org/drawingml/2006/main">
            <a:ext uri="{FF2B5EF4-FFF2-40B4-BE49-F238E27FC236}">
              <a16:creationId xmlns:a16="http://schemas.microsoft.com/office/drawing/2014/main" id="{48CFA783-0A66-46E5-86B2-045273E13B90}"/>
            </a:ext>
          </a:extLst>
        </cdr:cNvPr>
        <cdr:cNvCxnSpPr/>
      </cdr:nvCxnSpPr>
      <cdr:spPr>
        <a:xfrm xmlns:a="http://schemas.openxmlformats.org/drawingml/2006/main" flipH="1" flipV="1">
          <a:off x="5800726" y="0"/>
          <a:ext cx="4377"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37</xdr:row>
      <xdr:rowOff>38100</xdr:rowOff>
    </xdr:from>
    <xdr:to>
      <xdr:col>42</xdr:col>
      <xdr:colOff>228600</xdr:colOff>
      <xdr:row>38</xdr:row>
      <xdr:rowOff>85726</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66675</xdr:colOff>
      <xdr:row>42</xdr:row>
      <xdr:rowOff>47625</xdr:rowOff>
    </xdr:from>
    <xdr:to>
      <xdr:col>41</xdr:col>
      <xdr:colOff>28576</xdr:colOff>
      <xdr:row>54</xdr:row>
      <xdr:rowOff>28575</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553450" y="11172825"/>
          <a:ext cx="6819901" cy="2457450"/>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(this can be checked in the graph in Step 9, ensure the green line is below the red line). Some key points</a:t>
          </a:r>
          <a:r>
            <a:rPr lang="en-NZ" sz="1100" baseline="0"/>
            <a:t> to check the irrigator and improve performance are: check the travelling speed setting, check the effluent pressure at the irrigator, check or replace nozzles. For more advice check with an accredited effluent professional, contact details available at www.effluentaccreditation.co.nz    </a:t>
          </a:r>
          <a:endParaRPr lang="en-NZ" sz="1100"/>
        </a:p>
      </xdr:txBody>
    </xdr:sp>
    <xdr:clientData/>
  </xdr:twoCellAnchor>
  <xdr:twoCellAnchor editAs="oneCell">
    <xdr:from>
      <xdr:col>2</xdr:col>
      <xdr:colOff>333374</xdr:colOff>
      <xdr:row>17</xdr:row>
      <xdr:rowOff>133350</xdr:rowOff>
    </xdr:from>
    <xdr:to>
      <xdr:col>40</xdr:col>
      <xdr:colOff>365444</xdr:colOff>
      <xdr:row>28</xdr:row>
      <xdr:rowOff>85725</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884" b="16936"/>
        <a:stretch/>
      </xdr:blipFill>
      <xdr:spPr bwMode="auto">
        <a:xfrm>
          <a:off x="819149" y="4543425"/>
          <a:ext cx="14510070"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0.04461</cdr:x>
      <cdr:y>0</cdr:y>
    </cdr:from>
    <cdr:to>
      <cdr:x>0.04498</cdr:x>
      <cdr:y>0.78414</cdr:y>
    </cdr:to>
    <cdr:cxnSp macro="">
      <cdr:nvCxnSpPr>
        <cdr:cNvPr id="3" name="Straight Connector 2">
          <a:extLst xmlns:a="http://schemas.openxmlformats.org/drawingml/2006/main">
            <a:ext uri="{FF2B5EF4-FFF2-40B4-BE49-F238E27FC236}">
              <a16:creationId xmlns:a16="http://schemas.microsoft.com/office/drawing/2014/main" id="{7B773409-9EC0-4157-9D37-CC4D6EC519FB}"/>
            </a:ext>
          </a:extLst>
        </cdr:cNvPr>
        <cdr:cNvCxnSpPr/>
      </cdr:nvCxnSpPr>
      <cdr:spPr>
        <a:xfrm xmlns:a="http://schemas.openxmlformats.org/drawingml/2006/main" flipH="1" flipV="1">
          <a:off x="523907" y="0"/>
          <a:ext cx="4346"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85"/>
  <sheetViews>
    <sheetView showGridLines="0" zoomScaleNormal="100" workbookViewId="0">
      <selection activeCell="Q15" sqref="Q15:R15"/>
    </sheetView>
  </sheetViews>
  <sheetFormatPr defaultRowHeight="15" x14ac:dyDescent="0.25"/>
  <cols>
    <col min="1" max="1" width="5.140625" style="4" customWidth="1"/>
    <col min="2" max="2" width="2.140625" style="34" customWidth="1"/>
    <col min="3" max="42" width="5.7109375" style="34" customWidth="1"/>
    <col min="43" max="43" width="4.140625" style="34" customWidth="1"/>
    <col min="44" max="44" width="3.5703125" style="34" customWidth="1"/>
    <col min="45" max="49" width="9.140625" style="4"/>
    <col min="50" max="50" width="12" style="4" bestFit="1" customWidth="1"/>
    <col min="51" max="16384" width="9.140625" style="4"/>
  </cols>
  <sheetData>
    <row r="1" spans="1:51" ht="58.5" customHeight="1" x14ac:dyDescent="0.35">
      <c r="A1" s="1"/>
      <c r="B1" s="2"/>
      <c r="C1" s="193" t="s">
        <v>44</v>
      </c>
      <c r="D1" s="193"/>
      <c r="E1" s="193"/>
      <c r="F1" s="193"/>
      <c r="G1" s="193"/>
      <c r="H1" s="193"/>
      <c r="I1" s="193"/>
      <c r="J1" s="193"/>
      <c r="K1" s="193"/>
      <c r="L1" s="193"/>
      <c r="M1" s="193"/>
      <c r="N1" s="193"/>
      <c r="O1" s="193"/>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3"/>
      <c r="AR1" s="2"/>
    </row>
    <row r="2" spans="1:51" s="5" customFormat="1" ht="18" customHeight="1" x14ac:dyDescent="0.35">
      <c r="B2" s="6"/>
      <c r="C2" s="7"/>
      <c r="D2" s="7"/>
      <c r="E2" s="7"/>
      <c r="F2" s="7"/>
      <c r="G2" s="7"/>
      <c r="H2" s="7"/>
      <c r="I2" s="7"/>
      <c r="J2" s="7"/>
      <c r="K2" s="7"/>
      <c r="L2" s="7"/>
      <c r="M2" s="7"/>
      <c r="N2" s="7"/>
      <c r="O2" s="7"/>
      <c r="P2" s="8"/>
      <c r="Q2" s="8"/>
      <c r="R2" s="8"/>
      <c r="S2" s="8"/>
      <c r="T2" s="8"/>
      <c r="U2" s="8"/>
      <c r="V2" s="7"/>
      <c r="W2" s="7"/>
      <c r="X2" s="7"/>
      <c r="Y2" s="7"/>
      <c r="Z2" s="7"/>
      <c r="AA2" s="7"/>
      <c r="AB2" s="7"/>
      <c r="AC2" s="7"/>
      <c r="AD2" s="7"/>
      <c r="AE2" s="7"/>
      <c r="AF2" s="7"/>
      <c r="AG2" s="7"/>
      <c r="AH2" s="7"/>
      <c r="AI2" s="7"/>
      <c r="AJ2" s="7"/>
      <c r="AK2" s="7"/>
      <c r="AL2" s="7"/>
      <c r="AM2" s="7"/>
      <c r="AN2" s="7"/>
      <c r="AO2" s="7"/>
      <c r="AP2" s="7"/>
      <c r="AQ2" s="7"/>
      <c r="AR2" s="7"/>
      <c r="AS2" s="7"/>
      <c r="AT2" s="8"/>
      <c r="AU2" s="8"/>
      <c r="AV2" s="8"/>
      <c r="AW2" s="8"/>
      <c r="AX2" s="8"/>
      <c r="AY2" s="8"/>
    </row>
    <row r="3" spans="1:51" ht="15" customHeight="1" x14ac:dyDescent="0.25">
      <c r="B3" s="9"/>
      <c r="C3" s="195" t="s">
        <v>45</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9"/>
      <c r="AS3" s="5"/>
      <c r="AT3" s="5"/>
      <c r="AU3" s="5"/>
      <c r="AV3" s="5"/>
      <c r="AW3" s="5"/>
    </row>
    <row r="4" spans="1:51" ht="30" x14ac:dyDescent="0.25">
      <c r="B4" s="9"/>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9"/>
      <c r="AS4" s="10"/>
      <c r="AT4" s="11"/>
      <c r="AU4" s="11"/>
      <c r="AV4" s="11"/>
      <c r="AW4" s="5"/>
    </row>
    <row r="5" spans="1:51" x14ac:dyDescent="0.25">
      <c r="B5" s="9"/>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9"/>
      <c r="AS5" s="5"/>
      <c r="AT5" s="5"/>
      <c r="AU5" s="5"/>
      <c r="AV5" s="5"/>
      <c r="AW5" s="5"/>
    </row>
    <row r="6" spans="1:51" ht="9.75" customHeight="1" x14ac:dyDescent="0.25">
      <c r="B6" s="9"/>
      <c r="C6" s="9"/>
      <c r="D6" s="9"/>
      <c r="E6" s="9"/>
      <c r="F6" s="9"/>
      <c r="G6" s="9"/>
      <c r="H6" s="9"/>
      <c r="I6" s="9"/>
      <c r="J6" s="9"/>
      <c r="K6" s="9"/>
      <c r="L6" s="9"/>
      <c r="M6" s="9"/>
      <c r="N6" s="9"/>
      <c r="O6" s="9"/>
      <c r="P6" s="12"/>
      <c r="Q6" s="9"/>
      <c r="R6" s="9"/>
      <c r="S6" s="12"/>
      <c r="T6" s="12"/>
      <c r="U6" s="12"/>
      <c r="V6" s="9"/>
      <c r="W6" s="9"/>
      <c r="X6" s="9"/>
      <c r="Y6" s="12"/>
      <c r="Z6" s="12"/>
      <c r="AA6" s="12"/>
      <c r="AB6" s="12"/>
      <c r="AC6" s="12"/>
      <c r="AD6" s="12"/>
      <c r="AE6" s="12"/>
      <c r="AF6" s="12"/>
      <c r="AG6" s="12"/>
      <c r="AH6" s="12"/>
      <c r="AI6" s="12"/>
      <c r="AJ6" s="12"/>
      <c r="AK6" s="12"/>
      <c r="AL6" s="12"/>
      <c r="AM6" s="12"/>
      <c r="AN6" s="12"/>
      <c r="AO6" s="12"/>
      <c r="AP6" s="9"/>
      <c r="AQ6" s="9"/>
      <c r="AR6" s="9"/>
      <c r="AS6" s="13"/>
      <c r="AT6" s="13"/>
      <c r="AU6" s="13"/>
    </row>
    <row r="7" spans="1:51" ht="25.5" customHeight="1" x14ac:dyDescent="0.25">
      <c r="B7" s="14"/>
      <c r="C7" s="15" t="s">
        <v>2</v>
      </c>
      <c r="D7" s="16"/>
      <c r="E7" s="17" t="s">
        <v>46</v>
      </c>
      <c r="F7" s="16"/>
      <c r="G7" s="16"/>
      <c r="H7" s="16"/>
      <c r="I7" s="16"/>
      <c r="J7" s="16"/>
      <c r="K7" s="16"/>
      <c r="L7" s="16"/>
      <c r="M7" s="16"/>
      <c r="N7" s="16"/>
      <c r="O7" s="16"/>
      <c r="P7" s="18"/>
      <c r="Q7" s="16"/>
      <c r="R7" s="16"/>
      <c r="S7" s="16"/>
      <c r="T7" s="16"/>
      <c r="U7" s="16"/>
      <c r="V7" s="16"/>
      <c r="W7" s="16"/>
      <c r="X7" s="16"/>
      <c r="Y7" s="16"/>
      <c r="Z7" s="184">
        <v>5</v>
      </c>
      <c r="AA7" s="185"/>
      <c r="AB7" s="20" t="s">
        <v>4</v>
      </c>
      <c r="AC7" s="21"/>
      <c r="AD7" s="21"/>
      <c r="AE7" s="21"/>
      <c r="AF7" s="21"/>
      <c r="AG7" s="21"/>
      <c r="AH7" s="21"/>
      <c r="AI7" s="21"/>
      <c r="AJ7" s="12"/>
      <c r="AK7" s="12"/>
      <c r="AL7" s="12"/>
      <c r="AM7" s="12"/>
      <c r="AN7" s="12"/>
      <c r="AO7" s="12"/>
      <c r="AP7" s="9"/>
      <c r="AQ7" s="9"/>
      <c r="AR7" s="9"/>
      <c r="AS7" s="13"/>
      <c r="AT7" s="13"/>
      <c r="AU7" s="13"/>
    </row>
    <row r="8" spans="1:51" ht="9.75" customHeight="1" x14ac:dyDescent="0.25">
      <c r="B8" s="9"/>
      <c r="C8" s="22"/>
      <c r="D8" s="9"/>
      <c r="E8" s="9"/>
      <c r="F8" s="9"/>
      <c r="G8" s="9"/>
      <c r="H8" s="9"/>
      <c r="I8" s="9"/>
      <c r="J8" s="9"/>
      <c r="K8" s="9"/>
      <c r="L8" s="9"/>
      <c r="M8" s="9"/>
      <c r="N8" s="9"/>
      <c r="O8" s="9"/>
      <c r="P8" s="12"/>
      <c r="Q8" s="9"/>
      <c r="R8" s="9"/>
      <c r="S8" s="12"/>
      <c r="T8" s="12"/>
      <c r="U8" s="12"/>
      <c r="V8" s="9"/>
      <c r="W8" s="9"/>
      <c r="X8" s="9"/>
      <c r="Y8" s="12"/>
      <c r="Z8" s="12"/>
      <c r="AA8" s="12"/>
      <c r="AB8" s="12"/>
      <c r="AC8" s="12"/>
      <c r="AD8" s="12"/>
      <c r="AE8" s="12"/>
      <c r="AF8" s="12"/>
      <c r="AG8" s="12"/>
      <c r="AH8" s="12"/>
      <c r="AI8" s="12"/>
      <c r="AJ8" s="12"/>
      <c r="AK8" s="12"/>
      <c r="AL8" s="12"/>
      <c r="AM8" s="12"/>
      <c r="AN8" s="12"/>
      <c r="AO8" s="12"/>
      <c r="AP8" s="9"/>
      <c r="AQ8" s="9"/>
      <c r="AR8" s="9"/>
      <c r="AS8" s="13"/>
      <c r="AT8" s="13"/>
      <c r="AU8" s="13"/>
    </row>
    <row r="9" spans="1:51" ht="24" customHeight="1" x14ac:dyDescent="0.25">
      <c r="B9" s="14"/>
      <c r="C9" s="15" t="s">
        <v>5</v>
      </c>
      <c r="D9" s="17"/>
      <c r="E9" s="18" t="s">
        <v>6</v>
      </c>
      <c r="F9" s="23"/>
      <c r="G9" s="23"/>
      <c r="H9" s="23"/>
      <c r="I9" s="23"/>
      <c r="J9" s="23"/>
      <c r="K9" s="23"/>
      <c r="L9" s="23"/>
      <c r="M9" s="23"/>
      <c r="N9" s="23"/>
      <c r="O9" s="16"/>
      <c r="P9" s="18"/>
      <c r="Q9" s="186" t="s">
        <v>7</v>
      </c>
      <c r="R9" s="186"/>
      <c r="S9" s="186"/>
      <c r="T9" s="186"/>
      <c r="U9" s="24" t="s">
        <v>8</v>
      </c>
      <c r="V9" s="25" t="s">
        <v>9</v>
      </c>
      <c r="W9" s="26"/>
      <c r="X9" s="27"/>
      <c r="Y9" s="28" t="s">
        <v>10</v>
      </c>
      <c r="Z9" s="29"/>
      <c r="AA9" s="30"/>
      <c r="AB9" s="30"/>
      <c r="AC9" s="30"/>
      <c r="AD9" s="29"/>
      <c r="AE9" s="30"/>
      <c r="AF9" s="30"/>
      <c r="AG9" s="30"/>
      <c r="AH9" s="30"/>
      <c r="AI9" s="177" t="str">
        <f>IF(Q9="Square or Rectangular","Width","Diameter ")</f>
        <v xml:space="preserve">Diameter </v>
      </c>
      <c r="AJ9" s="178"/>
      <c r="AK9" s="32">
        <v>255</v>
      </c>
      <c r="AL9" s="33" t="s">
        <v>4</v>
      </c>
      <c r="AM9" s="176" t="str">
        <f>IF(Q9="Square or Rectangular","Length","")</f>
        <v/>
      </c>
      <c r="AN9" s="178"/>
      <c r="AO9" s="32"/>
      <c r="AP9" s="196" t="str">
        <f>IF(Q9="Square or Rectangular","mm","")</f>
        <v/>
      </c>
      <c r="AQ9" s="197"/>
    </row>
    <row r="10" spans="1:51" ht="9.75" customHeight="1" x14ac:dyDescent="0.25">
      <c r="B10" s="9"/>
      <c r="C10" s="35"/>
      <c r="D10" s="36"/>
      <c r="E10" s="36"/>
      <c r="F10" s="36"/>
      <c r="G10" s="36"/>
      <c r="H10" s="36"/>
      <c r="I10" s="36"/>
      <c r="J10" s="36"/>
      <c r="K10" s="36"/>
      <c r="L10" s="36"/>
      <c r="M10" s="36"/>
      <c r="N10" s="36"/>
      <c r="O10" s="37"/>
      <c r="P10" s="37"/>
      <c r="Q10" s="37"/>
      <c r="R10" s="36"/>
      <c r="S10" s="36"/>
      <c r="T10" s="36"/>
      <c r="U10" s="38" t="s">
        <v>7</v>
      </c>
      <c r="V10" s="12"/>
      <c r="W10" s="39"/>
      <c r="X10" s="39"/>
      <c r="Y10" s="39"/>
      <c r="Z10" s="40"/>
      <c r="AA10" s="41"/>
      <c r="AB10" s="41"/>
      <c r="AC10" s="41"/>
      <c r="AD10" s="41"/>
      <c r="AE10" s="41"/>
      <c r="AF10" s="41"/>
      <c r="AG10" s="41"/>
      <c r="AH10" s="41"/>
      <c r="AI10" s="41"/>
      <c r="AJ10" s="40"/>
      <c r="AK10" s="40"/>
      <c r="AL10" s="42"/>
      <c r="AM10" s="43"/>
      <c r="AN10" s="42"/>
      <c r="AO10" s="42"/>
      <c r="AP10" s="42"/>
    </row>
    <row r="11" spans="1:51" ht="24" customHeight="1" x14ac:dyDescent="0.25">
      <c r="B11" s="14"/>
      <c r="C11" s="15" t="s">
        <v>11</v>
      </c>
      <c r="D11" s="17"/>
      <c r="E11" s="44" t="s">
        <v>12</v>
      </c>
      <c r="F11" s="23"/>
      <c r="G11" s="16"/>
      <c r="H11" s="16"/>
      <c r="I11" s="16"/>
      <c r="J11" s="16"/>
      <c r="K11" s="16"/>
      <c r="L11" s="16"/>
      <c r="M11" s="16"/>
      <c r="N11" s="16"/>
      <c r="O11" s="16"/>
      <c r="P11" s="18"/>
      <c r="Q11" s="45"/>
      <c r="R11" s="46" t="s">
        <v>13</v>
      </c>
      <c r="S11" s="45"/>
      <c r="T11" s="47" t="s">
        <v>14</v>
      </c>
      <c r="U11" s="24"/>
      <c r="V11" s="25" t="s">
        <v>15</v>
      </c>
      <c r="W11" s="26"/>
      <c r="X11" s="27"/>
      <c r="Y11" s="28" t="s">
        <v>56</v>
      </c>
      <c r="Z11" s="29"/>
      <c r="AA11" s="30"/>
      <c r="AB11" s="30"/>
      <c r="AC11" s="30"/>
      <c r="AD11" s="28"/>
      <c r="AE11" s="30"/>
      <c r="AF11" s="30"/>
      <c r="AG11" s="30"/>
      <c r="AH11" s="30"/>
      <c r="AI11" s="30"/>
      <c r="AJ11" s="30"/>
      <c r="AK11" s="30"/>
      <c r="AL11" s="48"/>
      <c r="AM11" s="184"/>
      <c r="AN11" s="185"/>
      <c r="AO11" s="176" t="s">
        <v>17</v>
      </c>
      <c r="AP11" s="177"/>
      <c r="AQ11" s="178"/>
    </row>
    <row r="12" spans="1:51" ht="12" customHeight="1" x14ac:dyDescent="0.25">
      <c r="B12" s="9"/>
      <c r="C12" s="35"/>
      <c r="D12" s="36"/>
      <c r="E12" s="36"/>
      <c r="F12" s="36"/>
      <c r="G12" s="37"/>
      <c r="H12" s="37"/>
      <c r="I12" s="37"/>
      <c r="J12" s="37"/>
      <c r="K12" s="37"/>
      <c r="L12" s="37"/>
      <c r="M12" s="37"/>
      <c r="N12" s="37"/>
      <c r="O12" s="37"/>
      <c r="P12" s="37"/>
      <c r="Q12" s="37"/>
      <c r="R12" s="36"/>
      <c r="S12" s="36"/>
      <c r="T12" s="36"/>
      <c r="U12" s="38"/>
      <c r="V12" s="12"/>
      <c r="W12" s="39"/>
      <c r="X12" s="39"/>
      <c r="Y12" s="39"/>
      <c r="Z12" s="40"/>
      <c r="AA12" s="41"/>
      <c r="AB12" s="41"/>
      <c r="AC12" s="40"/>
      <c r="AD12" s="40"/>
      <c r="AE12" s="40"/>
      <c r="AF12" s="40"/>
      <c r="AG12" s="40"/>
      <c r="AH12" s="40"/>
      <c r="AI12" s="40"/>
      <c r="AJ12" s="40"/>
      <c r="AK12" s="40"/>
      <c r="AL12" s="42"/>
      <c r="AM12" s="43"/>
      <c r="AN12" s="42"/>
      <c r="AO12" s="42"/>
      <c r="AP12" s="42"/>
    </row>
    <row r="13" spans="1:51" ht="24" customHeight="1" x14ac:dyDescent="0.25">
      <c r="B13" s="14"/>
      <c r="C13" s="15" t="s">
        <v>18</v>
      </c>
      <c r="D13" s="17"/>
      <c r="E13" s="18" t="s">
        <v>47</v>
      </c>
      <c r="F13" s="23"/>
      <c r="G13" s="16"/>
      <c r="H13" s="16"/>
      <c r="I13" s="16"/>
      <c r="J13" s="16"/>
      <c r="K13" s="16"/>
      <c r="L13" s="16"/>
      <c r="M13" s="16"/>
      <c r="N13" s="16"/>
      <c r="O13" s="16"/>
      <c r="P13" s="18"/>
      <c r="Q13" s="186"/>
      <c r="R13" s="186"/>
      <c r="S13" s="186"/>
      <c r="T13" s="186"/>
      <c r="U13" s="24" t="s">
        <v>21</v>
      </c>
      <c r="V13" s="25" t="s">
        <v>22</v>
      </c>
      <c r="W13" s="26"/>
      <c r="X13" s="27"/>
      <c r="Y13" s="18" t="s">
        <v>57</v>
      </c>
      <c r="Z13" s="29"/>
      <c r="AA13" s="30"/>
      <c r="AB13" s="30"/>
      <c r="AC13" s="30"/>
      <c r="AD13" s="29"/>
      <c r="AE13" s="30"/>
      <c r="AF13" s="30"/>
      <c r="AG13" s="30"/>
      <c r="AH13" s="30"/>
      <c r="AI13" s="30"/>
      <c r="AJ13" s="30"/>
      <c r="AK13" s="30"/>
      <c r="AL13" s="48"/>
      <c r="AM13" s="184"/>
      <c r="AN13" s="187"/>
      <c r="AO13" s="176" t="str">
        <f>IF(Q13="m³/hour","m³/hour",(IF(Q13="L/second","L/second","")))</f>
        <v/>
      </c>
      <c r="AP13" s="177"/>
      <c r="AQ13" s="178"/>
    </row>
    <row r="14" spans="1:51" ht="12" customHeight="1" x14ac:dyDescent="0.25">
      <c r="B14" s="9"/>
      <c r="C14" s="35"/>
      <c r="D14" s="36"/>
      <c r="E14" s="36"/>
      <c r="F14" s="36"/>
      <c r="G14" s="37"/>
      <c r="H14" s="37"/>
      <c r="I14" s="37"/>
      <c r="J14" s="37"/>
      <c r="K14" s="37"/>
      <c r="L14" s="37"/>
      <c r="M14" s="37"/>
      <c r="N14" s="37"/>
      <c r="O14" s="37"/>
      <c r="P14" s="37"/>
      <c r="Q14" s="37"/>
      <c r="R14" s="36"/>
      <c r="S14" s="36"/>
      <c r="T14" s="36"/>
      <c r="U14" s="38" t="s">
        <v>20</v>
      </c>
      <c r="V14" s="12"/>
      <c r="W14" s="39"/>
      <c r="X14" s="39"/>
      <c r="Y14" s="39"/>
      <c r="Z14" s="40"/>
      <c r="AA14" s="41"/>
      <c r="AB14" s="41"/>
      <c r="AC14" s="40"/>
      <c r="AD14" s="40"/>
      <c r="AE14" s="40"/>
      <c r="AF14" s="40"/>
      <c r="AG14" s="40"/>
      <c r="AH14" s="40"/>
      <c r="AI14" s="40"/>
      <c r="AJ14" s="40"/>
      <c r="AK14" s="40"/>
      <c r="AL14" s="42"/>
      <c r="AM14" s="43"/>
      <c r="AN14" s="42"/>
      <c r="AO14" s="42"/>
      <c r="AP14" s="42"/>
    </row>
    <row r="15" spans="1:51" ht="24" customHeight="1" x14ac:dyDescent="0.25">
      <c r="B15" s="25" t="s">
        <v>22</v>
      </c>
      <c r="C15" s="15" t="s">
        <v>24</v>
      </c>
      <c r="D15" s="27"/>
      <c r="E15" s="28" t="s">
        <v>25</v>
      </c>
      <c r="F15" s="29"/>
      <c r="G15" s="30"/>
      <c r="H15" s="30"/>
      <c r="I15" s="30"/>
      <c r="J15" s="29"/>
      <c r="K15" s="30"/>
      <c r="L15" s="30"/>
      <c r="M15" s="30"/>
      <c r="N15" s="30"/>
      <c r="O15" s="30"/>
      <c r="P15" s="30"/>
      <c r="Q15" s="184"/>
      <c r="R15" s="185"/>
      <c r="S15" s="176" t="s">
        <v>17</v>
      </c>
      <c r="T15" s="178"/>
      <c r="U15" s="43"/>
    </row>
    <row r="16" spans="1:51" ht="12" customHeight="1" x14ac:dyDescent="0.25">
      <c r="B16" s="9"/>
      <c r="C16" s="35"/>
      <c r="D16" s="36"/>
      <c r="E16" s="36"/>
      <c r="F16" s="36"/>
      <c r="G16" s="37"/>
      <c r="H16" s="37"/>
      <c r="I16" s="37"/>
      <c r="J16" s="37"/>
      <c r="K16" s="37"/>
      <c r="L16" s="37"/>
      <c r="M16" s="37"/>
      <c r="N16" s="37"/>
      <c r="O16" s="37"/>
      <c r="P16" s="37"/>
      <c r="Q16" s="37"/>
      <c r="R16" s="36"/>
      <c r="S16" s="36"/>
      <c r="T16" s="36"/>
      <c r="U16" s="38" t="s">
        <v>20</v>
      </c>
      <c r="V16" s="12"/>
      <c r="W16" s="39"/>
      <c r="X16" s="39"/>
      <c r="Y16" s="39"/>
      <c r="Z16" s="40"/>
      <c r="AA16" s="41"/>
      <c r="AB16" s="41"/>
      <c r="AC16" s="40"/>
      <c r="AD16" s="40"/>
      <c r="AE16" s="40"/>
      <c r="AF16" s="40"/>
      <c r="AG16" s="40"/>
      <c r="AH16" s="40"/>
      <c r="AI16" s="40"/>
      <c r="AJ16" s="40"/>
      <c r="AK16" s="40"/>
      <c r="AL16" s="42"/>
      <c r="AM16" s="43"/>
      <c r="AN16" s="42"/>
      <c r="AO16" s="42"/>
      <c r="AP16" s="42"/>
    </row>
    <row r="17" spans="2:44" ht="24" customHeight="1" x14ac:dyDescent="0.25">
      <c r="B17" s="49"/>
      <c r="C17" s="50" t="s">
        <v>26</v>
      </c>
      <c r="D17" s="51"/>
      <c r="E17" s="51"/>
      <c r="F17" s="52" t="s">
        <v>27</v>
      </c>
      <c r="G17" s="53"/>
      <c r="H17" s="54"/>
      <c r="I17" s="54"/>
      <c r="J17" s="54"/>
      <c r="K17" s="54"/>
      <c r="L17" s="54"/>
      <c r="M17" s="55"/>
      <c r="N17" s="55"/>
      <c r="O17" s="55"/>
      <c r="P17" s="55"/>
      <c r="Q17" s="55"/>
      <c r="R17" s="55"/>
      <c r="S17" s="55"/>
      <c r="T17" s="55"/>
      <c r="U17" s="55"/>
      <c r="V17" s="56"/>
      <c r="W17" s="56"/>
      <c r="X17" s="54"/>
      <c r="Y17" s="54"/>
      <c r="Z17" s="54"/>
      <c r="AA17" s="55"/>
      <c r="AB17" s="55"/>
      <c r="AC17" s="55"/>
      <c r="AD17" s="55"/>
      <c r="AE17" s="55"/>
      <c r="AF17" s="55"/>
      <c r="AG17" s="55"/>
      <c r="AH17" s="55"/>
      <c r="AI17" s="55"/>
      <c r="AJ17" s="56"/>
      <c r="AK17" s="56"/>
      <c r="AL17" s="56"/>
      <c r="AM17" s="56"/>
      <c r="AN17" s="56"/>
      <c r="AO17" s="56"/>
      <c r="AP17" s="56"/>
      <c r="AQ17" s="57"/>
      <c r="AR17" s="58"/>
    </row>
    <row r="18" spans="2:44" ht="15" customHeight="1" x14ac:dyDescent="0.3">
      <c r="B18" s="58"/>
      <c r="C18" s="59"/>
      <c r="D18" s="59"/>
      <c r="E18" s="59"/>
      <c r="F18" s="59"/>
      <c r="G18" s="59"/>
      <c r="H18" s="59"/>
      <c r="I18" s="59"/>
      <c r="J18" s="59"/>
      <c r="K18" s="59"/>
      <c r="L18" s="59"/>
      <c r="M18" s="59"/>
      <c r="N18" s="59"/>
      <c r="O18" s="59"/>
      <c r="P18" s="59"/>
      <c r="Q18" s="12"/>
      <c r="R18" s="12"/>
      <c r="S18" s="12"/>
      <c r="T18" s="59"/>
      <c r="U18" s="59"/>
      <c r="V18" s="12"/>
      <c r="W18" s="12"/>
      <c r="X18" s="12"/>
      <c r="Y18" s="12"/>
      <c r="Z18" s="12"/>
      <c r="AA18" s="12"/>
      <c r="AB18" s="12"/>
      <c r="AC18" s="12"/>
      <c r="AD18" s="12"/>
      <c r="AE18" s="12"/>
      <c r="AF18" s="12"/>
      <c r="AG18" s="12"/>
      <c r="AH18" s="12"/>
      <c r="AI18" s="12"/>
      <c r="AJ18" s="12"/>
      <c r="AK18" s="12"/>
      <c r="AL18" s="12"/>
      <c r="AM18" s="12"/>
      <c r="AN18" s="12"/>
      <c r="AO18" s="12"/>
      <c r="AP18" s="12"/>
      <c r="AQ18" s="60"/>
      <c r="AR18" s="12"/>
    </row>
    <row r="19" spans="2:44" ht="15" customHeight="1" x14ac:dyDescent="0.25">
      <c r="B19" s="58"/>
      <c r="C19" s="12"/>
      <c r="D19" s="12"/>
      <c r="E19" s="12"/>
      <c r="F19" s="12"/>
      <c r="G19" s="12"/>
      <c r="H19" s="12"/>
      <c r="I19" s="12"/>
      <c r="J19" s="12"/>
      <c r="K19" s="12"/>
      <c r="L19" s="12"/>
      <c r="M19" s="12"/>
      <c r="N19" s="12"/>
      <c r="O19" s="12"/>
      <c r="P19" s="61"/>
      <c r="Q19" s="62"/>
      <c r="R19" s="63"/>
      <c r="S19" s="62"/>
      <c r="T19" s="61"/>
      <c r="U19" s="61"/>
      <c r="V19" s="62"/>
      <c r="W19" s="62"/>
      <c r="X19" s="63"/>
      <c r="Y19" s="62"/>
      <c r="Z19" s="62"/>
      <c r="AA19" s="63"/>
      <c r="AB19" s="62"/>
      <c r="AC19" s="62"/>
      <c r="AD19" s="62"/>
      <c r="AE19" s="62"/>
      <c r="AF19" s="62"/>
      <c r="AG19" s="62"/>
      <c r="AH19" s="62"/>
      <c r="AI19" s="62"/>
      <c r="AJ19" s="61"/>
      <c r="AK19" s="61"/>
      <c r="AL19" s="61"/>
      <c r="AM19" s="61"/>
      <c r="AN19" s="61"/>
      <c r="AO19" s="61"/>
      <c r="AP19" s="12"/>
      <c r="AQ19" s="60"/>
      <c r="AR19" s="12"/>
    </row>
    <row r="20" spans="2:44" ht="15" customHeight="1" x14ac:dyDescent="0.25">
      <c r="B20" s="58"/>
      <c r="C20" s="12"/>
      <c r="D20" s="12"/>
      <c r="E20" s="12"/>
      <c r="F20" s="12"/>
      <c r="G20" s="12"/>
      <c r="H20" s="12"/>
      <c r="I20" s="12"/>
      <c r="J20" s="12"/>
      <c r="K20" s="12"/>
      <c r="L20" s="12"/>
      <c r="M20" s="12"/>
      <c r="N20" s="12"/>
      <c r="O20" s="12"/>
      <c r="P20" s="61"/>
      <c r="Q20" s="64"/>
      <c r="R20" s="65"/>
      <c r="S20" s="66"/>
      <c r="T20" s="61"/>
      <c r="U20" s="61"/>
      <c r="V20" s="64"/>
      <c r="W20" s="64"/>
      <c r="X20" s="65"/>
      <c r="Y20" s="66"/>
      <c r="Z20" s="66"/>
      <c r="AA20" s="65"/>
      <c r="AB20" s="64"/>
      <c r="AC20" s="64"/>
      <c r="AD20" s="64"/>
      <c r="AE20" s="64"/>
      <c r="AF20" s="64"/>
      <c r="AG20" s="64"/>
      <c r="AH20" s="64"/>
      <c r="AI20" s="64"/>
      <c r="AJ20" s="61"/>
      <c r="AK20" s="61"/>
      <c r="AL20" s="61"/>
      <c r="AM20" s="61"/>
      <c r="AN20" s="61"/>
      <c r="AO20" s="61"/>
      <c r="AP20" s="12"/>
      <c r="AQ20" s="60"/>
      <c r="AR20" s="12"/>
    </row>
    <row r="21" spans="2:44" ht="15" customHeight="1" x14ac:dyDescent="0.25">
      <c r="B21" s="58"/>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60"/>
      <c r="AR21" s="12"/>
    </row>
    <row r="22" spans="2:44" ht="15" customHeight="1" x14ac:dyDescent="0.25">
      <c r="B22" s="67"/>
      <c r="C22" s="68"/>
      <c r="D22" s="68"/>
      <c r="E22" s="68"/>
      <c r="F22" s="68"/>
      <c r="G22" s="68"/>
      <c r="H22" s="68"/>
      <c r="I22" s="68"/>
      <c r="J22" s="68"/>
      <c r="K22" s="68"/>
      <c r="L22" s="68"/>
      <c r="M22" s="68"/>
      <c r="N22" s="68"/>
      <c r="O22" s="68"/>
      <c r="P22" s="12"/>
      <c r="Q22" s="12"/>
      <c r="R22" s="12"/>
      <c r="S22" s="12"/>
      <c r="T22" s="12"/>
      <c r="U22" s="12"/>
      <c r="V22" s="12"/>
      <c r="W22" s="12"/>
      <c r="X22" s="12"/>
      <c r="Y22" s="12"/>
      <c r="Z22" s="12"/>
      <c r="AA22" s="12"/>
      <c r="AB22" s="12"/>
      <c r="AC22" s="12"/>
      <c r="AD22" s="12"/>
      <c r="AE22" s="12"/>
      <c r="AF22" s="12"/>
      <c r="AG22" s="12"/>
      <c r="AH22" s="12"/>
      <c r="AI22" s="12"/>
      <c r="AJ22" s="69"/>
      <c r="AK22" s="69"/>
      <c r="AL22" s="69"/>
      <c r="AM22" s="69"/>
      <c r="AN22" s="69"/>
      <c r="AO22" s="69"/>
      <c r="AP22" s="70"/>
      <c r="AQ22" s="71"/>
      <c r="AR22" s="72"/>
    </row>
    <row r="23" spans="2:44" ht="15" customHeight="1" x14ac:dyDescent="0.25">
      <c r="B23" s="58"/>
      <c r="C23" s="73"/>
      <c r="D23" s="73"/>
      <c r="E23" s="73"/>
      <c r="F23" s="73"/>
      <c r="G23" s="73"/>
      <c r="H23" s="73"/>
      <c r="I23" s="73"/>
      <c r="J23" s="73"/>
      <c r="K23" s="73"/>
      <c r="L23" s="73"/>
      <c r="M23" s="73"/>
      <c r="N23" s="73"/>
      <c r="O23" s="73"/>
      <c r="P23" s="12"/>
      <c r="Q23" s="12"/>
      <c r="R23" s="12"/>
      <c r="S23" s="12"/>
      <c r="T23" s="12"/>
      <c r="U23" s="12"/>
      <c r="V23" s="12"/>
      <c r="W23" s="12"/>
      <c r="X23" s="12"/>
      <c r="Y23" s="12"/>
      <c r="Z23" s="12"/>
      <c r="AA23" s="12"/>
      <c r="AB23" s="12"/>
      <c r="AC23" s="12"/>
      <c r="AD23" s="12"/>
      <c r="AE23" s="12"/>
      <c r="AF23" s="12"/>
      <c r="AG23" s="12"/>
      <c r="AH23" s="12"/>
      <c r="AI23" s="12"/>
      <c r="AJ23" s="69"/>
      <c r="AK23" s="69"/>
      <c r="AL23" s="69"/>
      <c r="AM23" s="69"/>
      <c r="AN23" s="69"/>
      <c r="AO23" s="69"/>
      <c r="AP23" s="69"/>
      <c r="AQ23" s="74"/>
      <c r="AR23" s="58"/>
    </row>
    <row r="24" spans="2:44" ht="15" customHeight="1" x14ac:dyDescent="0.25">
      <c r="B24" s="58"/>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60"/>
      <c r="AR24" s="58"/>
    </row>
    <row r="25" spans="2:44" ht="15" customHeight="1" x14ac:dyDescent="0.25">
      <c r="B25" s="58"/>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0"/>
      <c r="AR25" s="58"/>
    </row>
    <row r="26" spans="2:44" ht="15" customHeight="1" x14ac:dyDescent="0.25">
      <c r="B26" s="58"/>
      <c r="C26" s="75"/>
      <c r="D26" s="75"/>
      <c r="E26" s="75"/>
      <c r="F26" s="75"/>
      <c r="G26" s="75"/>
      <c r="H26" s="75"/>
      <c r="I26" s="75"/>
      <c r="J26" s="75"/>
      <c r="K26" s="75"/>
      <c r="L26" s="75"/>
      <c r="M26" s="75"/>
      <c r="N26" s="75"/>
      <c r="O26" s="75"/>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188"/>
      <c r="AQ26" s="76"/>
      <c r="AR26" s="12"/>
    </row>
    <row r="27" spans="2:44" ht="15" customHeight="1" x14ac:dyDescent="0.25">
      <c r="B27" s="58"/>
      <c r="C27" s="77"/>
      <c r="D27" s="77"/>
      <c r="E27" s="77"/>
      <c r="F27" s="77"/>
      <c r="G27" s="77"/>
      <c r="H27" s="77"/>
      <c r="I27" s="77"/>
      <c r="J27" s="77"/>
      <c r="K27" s="77"/>
      <c r="L27" s="77"/>
      <c r="M27" s="77"/>
      <c r="N27" s="77"/>
      <c r="O27" s="77"/>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188"/>
      <c r="AQ27" s="76"/>
      <c r="AR27" s="58"/>
    </row>
    <row r="28" spans="2:44" ht="15" customHeight="1" x14ac:dyDescent="0.25">
      <c r="B28" s="67"/>
      <c r="C28" s="78"/>
      <c r="D28" s="78"/>
      <c r="E28" s="78"/>
      <c r="F28" s="78"/>
      <c r="G28" s="78"/>
      <c r="H28" s="78"/>
      <c r="I28" s="78"/>
      <c r="J28" s="78"/>
      <c r="K28" s="78"/>
      <c r="L28" s="78"/>
      <c r="M28" s="78"/>
      <c r="N28" s="78"/>
      <c r="O28" s="78"/>
      <c r="P28" s="61"/>
      <c r="Q28" s="61"/>
      <c r="R28" s="61"/>
      <c r="S28" s="61"/>
      <c r="T28" s="61"/>
      <c r="U28" s="61"/>
      <c r="V28" s="61"/>
      <c r="W28" s="61"/>
      <c r="X28" s="61"/>
      <c r="Y28" s="61"/>
      <c r="Z28" s="61"/>
      <c r="AA28" s="61"/>
      <c r="AB28" s="61"/>
      <c r="AC28" s="61"/>
      <c r="AD28" s="61"/>
      <c r="AE28" s="61"/>
      <c r="AF28" s="61"/>
      <c r="AG28" s="61"/>
      <c r="AH28" s="61"/>
      <c r="AI28" s="61"/>
      <c r="AJ28" s="79"/>
      <c r="AK28" s="79"/>
      <c r="AL28" s="79"/>
      <c r="AM28" s="79"/>
      <c r="AN28" s="79"/>
      <c r="AO28" s="79"/>
      <c r="AP28" s="80"/>
      <c r="AQ28" s="71"/>
      <c r="AR28" s="72"/>
    </row>
    <row r="29" spans="2:44" ht="15" customHeight="1" x14ac:dyDescent="0.25">
      <c r="B29" s="58"/>
      <c r="C29" s="81"/>
      <c r="D29" s="81"/>
      <c r="E29" s="81"/>
      <c r="F29" s="81"/>
      <c r="G29" s="81"/>
      <c r="H29" s="81"/>
      <c r="I29" s="81"/>
      <c r="J29" s="81"/>
      <c r="K29" s="81"/>
      <c r="L29" s="81"/>
      <c r="M29" s="81"/>
      <c r="N29" s="81"/>
      <c r="O29" s="81"/>
      <c r="P29" s="61"/>
      <c r="Q29" s="61"/>
      <c r="R29" s="61"/>
      <c r="S29" s="61"/>
      <c r="T29" s="61"/>
      <c r="U29" s="61"/>
      <c r="V29" s="61"/>
      <c r="W29" s="61"/>
      <c r="X29" s="61"/>
      <c r="Y29" s="61"/>
      <c r="Z29" s="61"/>
      <c r="AA29" s="61"/>
      <c r="AB29" s="61"/>
      <c r="AC29" s="61"/>
      <c r="AD29" s="61"/>
      <c r="AE29" s="61"/>
      <c r="AF29" s="61"/>
      <c r="AG29" s="61"/>
      <c r="AH29" s="61"/>
      <c r="AI29" s="61"/>
      <c r="AJ29" s="79"/>
      <c r="AK29" s="79"/>
      <c r="AL29" s="79"/>
      <c r="AM29" s="79"/>
      <c r="AN29" s="79"/>
      <c r="AO29" s="79"/>
      <c r="AP29" s="79"/>
      <c r="AQ29" s="74"/>
      <c r="AR29" s="58"/>
    </row>
    <row r="30" spans="2:44" ht="15" customHeight="1" x14ac:dyDescent="0.25">
      <c r="B30" s="58"/>
      <c r="C30" s="75"/>
      <c r="D30" s="75"/>
      <c r="E30" s="75"/>
      <c r="F30" s="75"/>
      <c r="G30" s="75"/>
      <c r="H30" s="75"/>
      <c r="I30" s="75"/>
      <c r="J30" s="75"/>
      <c r="K30" s="75"/>
      <c r="L30" s="75"/>
      <c r="M30" s="75"/>
      <c r="N30" s="75"/>
      <c r="O30" s="75"/>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82"/>
      <c r="AQ30" s="76"/>
      <c r="AR30" s="12"/>
    </row>
    <row r="31" spans="2:44" ht="15" customHeight="1" x14ac:dyDescent="0.25">
      <c r="B31" s="83"/>
      <c r="C31" s="189" t="s">
        <v>28</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85"/>
      <c r="AR31" s="58"/>
    </row>
    <row r="32" spans="2:44" s="91" customFormat="1" ht="18" customHeight="1" x14ac:dyDescent="0.25">
      <c r="B32" s="86"/>
      <c r="C32" s="87">
        <v>1</v>
      </c>
      <c r="D32" s="88">
        <v>2</v>
      </c>
      <c r="E32" s="88">
        <v>3</v>
      </c>
      <c r="F32" s="88">
        <v>4</v>
      </c>
      <c r="G32" s="88">
        <v>5</v>
      </c>
      <c r="H32" s="88">
        <v>6</v>
      </c>
      <c r="I32" s="88">
        <v>7</v>
      </c>
      <c r="J32" s="88">
        <v>8</v>
      </c>
      <c r="K32" s="88">
        <v>9</v>
      </c>
      <c r="L32" s="88">
        <v>10</v>
      </c>
      <c r="M32" s="88">
        <v>11</v>
      </c>
      <c r="N32" s="88">
        <v>12</v>
      </c>
      <c r="O32" s="88">
        <v>13</v>
      </c>
      <c r="P32" s="88">
        <v>14</v>
      </c>
      <c r="Q32" s="88">
        <v>15</v>
      </c>
      <c r="R32" s="88">
        <v>16</v>
      </c>
      <c r="S32" s="88">
        <v>17</v>
      </c>
      <c r="T32" s="88">
        <v>18</v>
      </c>
      <c r="U32" s="88">
        <v>19</v>
      </c>
      <c r="V32" s="88">
        <v>20</v>
      </c>
      <c r="W32" s="88">
        <v>21</v>
      </c>
      <c r="X32" s="88">
        <v>22</v>
      </c>
      <c r="Y32" s="88">
        <v>23</v>
      </c>
      <c r="Z32" s="88">
        <v>24</v>
      </c>
      <c r="AA32" s="88">
        <v>25</v>
      </c>
      <c r="AB32" s="88">
        <v>26</v>
      </c>
      <c r="AC32" s="88">
        <v>27</v>
      </c>
      <c r="AD32" s="88">
        <v>28</v>
      </c>
      <c r="AE32" s="88">
        <v>29</v>
      </c>
      <c r="AF32" s="88">
        <v>30</v>
      </c>
      <c r="AG32" s="88">
        <v>31</v>
      </c>
      <c r="AH32" s="88">
        <v>32</v>
      </c>
      <c r="AI32" s="88">
        <v>33</v>
      </c>
      <c r="AJ32" s="88">
        <v>34</v>
      </c>
      <c r="AK32" s="88">
        <v>35</v>
      </c>
      <c r="AL32" s="88">
        <v>36</v>
      </c>
      <c r="AM32" s="88">
        <v>37</v>
      </c>
      <c r="AN32" s="88">
        <v>38</v>
      </c>
      <c r="AO32" s="88">
        <v>39</v>
      </c>
      <c r="AP32" s="88">
        <v>40</v>
      </c>
      <c r="AQ32" s="89"/>
      <c r="AR32" s="90"/>
    </row>
    <row r="33" spans="2:48" ht="27.75" customHeight="1" x14ac:dyDescent="0.25">
      <c r="B33" s="83"/>
      <c r="C33" s="92">
        <v>200</v>
      </c>
      <c r="D33" s="93">
        <v>200</v>
      </c>
      <c r="E33" s="93">
        <v>200</v>
      </c>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60"/>
      <c r="AR33" s="58"/>
      <c r="AV33" s="94"/>
    </row>
    <row r="34" spans="2:48" ht="15" customHeight="1" x14ac:dyDescent="0.25">
      <c r="B34" s="83"/>
      <c r="C34" s="47" t="s">
        <v>29</v>
      </c>
      <c r="D34" s="33" t="s">
        <v>29</v>
      </c>
      <c r="E34" s="47" t="s">
        <v>29</v>
      </c>
      <c r="F34" s="33" t="s">
        <v>29</v>
      </c>
      <c r="G34" s="47" t="s">
        <v>29</v>
      </c>
      <c r="H34" s="33" t="s">
        <v>29</v>
      </c>
      <c r="I34" s="47" t="s">
        <v>29</v>
      </c>
      <c r="J34" s="33" t="s">
        <v>29</v>
      </c>
      <c r="K34" s="47" t="s">
        <v>29</v>
      </c>
      <c r="L34" s="33" t="s">
        <v>29</v>
      </c>
      <c r="M34" s="47" t="s">
        <v>29</v>
      </c>
      <c r="N34" s="33" t="s">
        <v>29</v>
      </c>
      <c r="O34" s="47" t="s">
        <v>29</v>
      </c>
      <c r="P34" s="33" t="s">
        <v>29</v>
      </c>
      <c r="Q34" s="47" t="s">
        <v>29</v>
      </c>
      <c r="R34" s="33" t="s">
        <v>29</v>
      </c>
      <c r="S34" s="47" t="s">
        <v>29</v>
      </c>
      <c r="T34" s="33" t="s">
        <v>29</v>
      </c>
      <c r="U34" s="47" t="s">
        <v>29</v>
      </c>
      <c r="V34" s="33" t="s">
        <v>29</v>
      </c>
      <c r="W34" s="47" t="s">
        <v>29</v>
      </c>
      <c r="X34" s="33" t="s">
        <v>29</v>
      </c>
      <c r="Y34" s="47" t="s">
        <v>29</v>
      </c>
      <c r="Z34" s="33" t="s">
        <v>29</v>
      </c>
      <c r="AA34" s="47" t="s">
        <v>29</v>
      </c>
      <c r="AB34" s="33" t="s">
        <v>29</v>
      </c>
      <c r="AC34" s="47" t="s">
        <v>29</v>
      </c>
      <c r="AD34" s="33" t="s">
        <v>29</v>
      </c>
      <c r="AE34" s="47" t="s">
        <v>29</v>
      </c>
      <c r="AF34" s="33" t="s">
        <v>29</v>
      </c>
      <c r="AG34" s="47" t="s">
        <v>29</v>
      </c>
      <c r="AH34" s="33" t="s">
        <v>29</v>
      </c>
      <c r="AI34" s="47" t="s">
        <v>29</v>
      </c>
      <c r="AJ34" s="33" t="s">
        <v>29</v>
      </c>
      <c r="AK34" s="47" t="s">
        <v>29</v>
      </c>
      <c r="AL34" s="33" t="s">
        <v>29</v>
      </c>
      <c r="AM34" s="47" t="s">
        <v>29</v>
      </c>
      <c r="AN34" s="33" t="s">
        <v>29</v>
      </c>
      <c r="AO34" s="47" t="s">
        <v>29</v>
      </c>
      <c r="AP34" s="33" t="s">
        <v>29</v>
      </c>
      <c r="AQ34" s="60"/>
      <c r="AR34" s="58"/>
      <c r="AV34" s="94"/>
    </row>
    <row r="35" spans="2:48" ht="15" customHeight="1" x14ac:dyDescent="0.25">
      <c r="B35" s="83"/>
      <c r="C35" s="64"/>
      <c r="D35" s="190" t="s">
        <v>30</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2"/>
      <c r="AQ35" s="95"/>
      <c r="AR35" s="58"/>
      <c r="AV35" s="94"/>
    </row>
    <row r="36" spans="2:48" ht="15" customHeight="1" x14ac:dyDescent="0.25">
      <c r="B36" s="58"/>
      <c r="C36" s="6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2"/>
      <c r="AQ36" s="95"/>
      <c r="AR36" s="12"/>
      <c r="AV36" s="94"/>
    </row>
    <row r="37" spans="2:48" ht="13.5" customHeight="1" x14ac:dyDescent="0.25">
      <c r="B37" s="58"/>
      <c r="C37" s="61"/>
      <c r="D37" s="61"/>
      <c r="E37" s="61"/>
      <c r="F37" s="61"/>
      <c r="G37" s="61"/>
      <c r="H37" s="61"/>
      <c r="I37" s="61"/>
      <c r="J37" s="61"/>
      <c r="K37" s="61"/>
      <c r="L37" s="61"/>
      <c r="M37" s="61"/>
      <c r="N37" s="61"/>
      <c r="O37" s="61"/>
      <c r="P37" s="96"/>
      <c r="Q37" s="96"/>
      <c r="R37" s="96"/>
      <c r="S37" s="96"/>
      <c r="T37" s="61"/>
      <c r="U37" s="61"/>
      <c r="V37" s="61"/>
      <c r="W37" s="61"/>
      <c r="X37" s="61"/>
      <c r="Y37" s="61"/>
      <c r="Z37" s="61"/>
      <c r="AA37" s="61"/>
      <c r="AB37" s="61"/>
      <c r="AC37" s="61"/>
      <c r="AD37" s="61"/>
      <c r="AE37" s="61"/>
      <c r="AF37" s="61"/>
      <c r="AG37" s="61"/>
      <c r="AH37" s="61"/>
      <c r="AI37" s="61"/>
      <c r="AJ37" s="61"/>
      <c r="AK37" s="61"/>
      <c r="AL37" s="61"/>
      <c r="AM37" s="61"/>
      <c r="AN37" s="61"/>
      <c r="AO37" s="61"/>
      <c r="AP37" s="64"/>
      <c r="AQ37" s="85"/>
      <c r="AR37" s="12"/>
      <c r="AV37" s="94"/>
    </row>
    <row r="38" spans="2:48" ht="166.5" customHeight="1" x14ac:dyDescent="0.25">
      <c r="B38" s="58"/>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4"/>
      <c r="AQ38" s="85"/>
      <c r="AR38" s="12"/>
      <c r="AV38" s="94"/>
    </row>
    <row r="39" spans="2:48" ht="15" customHeight="1" x14ac:dyDescent="0.25">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9"/>
      <c r="AQ39" s="100"/>
      <c r="AR39" s="12"/>
      <c r="AV39" s="94"/>
    </row>
    <row r="40" spans="2:48" ht="12" customHeight="1" x14ac:dyDescent="0.25">
      <c r="B40" s="56"/>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56"/>
      <c r="AQ40" s="9"/>
      <c r="AR40" s="12"/>
      <c r="AV40" s="94"/>
    </row>
    <row r="41" spans="2:48" ht="5.25" customHeight="1" x14ac:dyDescent="0.25">
      <c r="B41" s="49"/>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7"/>
      <c r="AR41" s="9"/>
      <c r="AV41" s="94"/>
    </row>
    <row r="42" spans="2:48" ht="15.75" customHeight="1" x14ac:dyDescent="0.25">
      <c r="B42" s="58"/>
      <c r="C42" s="101" t="s">
        <v>31</v>
      </c>
      <c r="D42" s="102"/>
      <c r="E42" s="102"/>
      <c r="F42" s="103" t="s">
        <v>32</v>
      </c>
      <c r="G42" s="103"/>
      <c r="H42" s="103"/>
      <c r="I42" s="103"/>
      <c r="J42" s="103"/>
      <c r="K42" s="103"/>
      <c r="L42" s="103"/>
      <c r="M42" s="103"/>
      <c r="N42" s="103"/>
      <c r="O42" s="102"/>
      <c r="Q42" s="104"/>
      <c r="R42" s="104"/>
      <c r="S42" s="104"/>
      <c r="T42" s="103"/>
      <c r="U42" s="103"/>
      <c r="V42" s="104"/>
      <c r="W42" s="104"/>
      <c r="X42" s="104"/>
      <c r="Y42" s="104"/>
      <c r="Z42" s="104"/>
      <c r="AA42" s="104"/>
      <c r="AB42" s="37"/>
      <c r="AC42" s="37"/>
      <c r="AD42" s="37"/>
      <c r="AE42" s="37"/>
      <c r="AF42" s="37"/>
      <c r="AG42" s="37"/>
      <c r="AH42" s="37"/>
      <c r="AI42" s="37"/>
      <c r="AJ42" s="12"/>
      <c r="AK42" s="12"/>
      <c r="AL42" s="12"/>
      <c r="AM42" s="12"/>
      <c r="AN42" s="12"/>
      <c r="AO42" s="12"/>
      <c r="AP42" s="12"/>
      <c r="AQ42" s="60"/>
      <c r="AR42" s="9"/>
      <c r="AV42" s="94"/>
    </row>
    <row r="43" spans="2:48" ht="6" customHeight="1" x14ac:dyDescent="0.25">
      <c r="B43" s="58"/>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60"/>
      <c r="AR43" s="9"/>
    </row>
    <row r="44" spans="2:48" ht="24" customHeight="1" x14ac:dyDescent="0.25">
      <c r="B44" s="58"/>
      <c r="C44" s="12"/>
      <c r="D44" s="12"/>
      <c r="E44" s="12"/>
      <c r="F44" s="176" t="s">
        <v>48</v>
      </c>
      <c r="G44" s="177"/>
      <c r="H44" s="177"/>
      <c r="I44" s="177"/>
      <c r="J44" s="177"/>
      <c r="K44" s="177"/>
      <c r="L44" s="177"/>
      <c r="M44" s="177"/>
      <c r="N44" s="177"/>
      <c r="O44" s="177"/>
      <c r="P44" s="177"/>
      <c r="Q44" s="177"/>
      <c r="R44" s="178"/>
      <c r="S44" s="179">
        <f>$D$71</f>
        <v>3.9161539245987318</v>
      </c>
      <c r="T44" s="180"/>
      <c r="U44" s="181" t="s">
        <v>4</v>
      </c>
      <c r="V44" s="182"/>
      <c r="AO44" s="12"/>
      <c r="AP44" s="12"/>
      <c r="AQ44" s="60"/>
      <c r="AR44" s="9"/>
    </row>
    <row r="45" spans="2:48" ht="9" customHeight="1" x14ac:dyDescent="0.25">
      <c r="B45" s="58"/>
      <c r="C45" s="12"/>
      <c r="D45" s="12"/>
      <c r="E45" s="12"/>
      <c r="O45" s="105"/>
      <c r="P45" s="105"/>
      <c r="Q45" s="105"/>
      <c r="R45" s="105"/>
      <c r="S45" s="106"/>
      <c r="T45" s="107"/>
      <c r="U45" s="65"/>
      <c r="Z45" s="105"/>
      <c r="AA45" s="105"/>
      <c r="AB45" s="105"/>
      <c r="AC45" s="105"/>
      <c r="AD45" s="105"/>
      <c r="AE45" s="105"/>
      <c r="AF45" s="105"/>
      <c r="AG45" s="105"/>
      <c r="AH45" s="105"/>
      <c r="AI45" s="105"/>
      <c r="AJ45" s="105"/>
      <c r="AK45" s="105"/>
      <c r="AL45" s="106"/>
      <c r="AM45" s="107"/>
      <c r="AN45" s="65"/>
      <c r="AO45" s="12"/>
      <c r="AP45" s="12"/>
      <c r="AQ45" s="60"/>
      <c r="AR45" s="9"/>
    </row>
    <row r="46" spans="2:48" ht="24" customHeight="1" x14ac:dyDescent="0.25">
      <c r="B46" s="58"/>
      <c r="C46" s="12"/>
      <c r="D46" s="12"/>
      <c r="E46" s="12"/>
      <c r="F46" s="176" t="s">
        <v>49</v>
      </c>
      <c r="G46" s="177"/>
      <c r="H46" s="177"/>
      <c r="I46" s="177"/>
      <c r="J46" s="177"/>
      <c r="K46" s="177"/>
      <c r="L46" s="177"/>
      <c r="M46" s="177"/>
      <c r="N46" s="177"/>
      <c r="O46" s="177"/>
      <c r="P46" s="177"/>
      <c r="Q46" s="177"/>
      <c r="R46" s="178"/>
      <c r="S46" s="179">
        <f>MAX(C66:AP66)</f>
        <v>3.9161539245987318</v>
      </c>
      <c r="T46" s="180"/>
      <c r="U46" s="181" t="s">
        <v>4</v>
      </c>
      <c r="V46" s="182"/>
      <c r="AO46" s="12"/>
      <c r="AP46" s="12"/>
      <c r="AQ46" s="60"/>
      <c r="AR46" s="9"/>
    </row>
    <row r="47" spans="2:48" ht="9" customHeight="1" x14ac:dyDescent="0.25">
      <c r="B47" s="58"/>
      <c r="C47" s="12"/>
      <c r="D47" s="12"/>
      <c r="E47" s="12"/>
      <c r="F47" s="43"/>
      <c r="G47" s="43"/>
      <c r="H47" s="43"/>
      <c r="I47" s="43"/>
      <c r="J47" s="43"/>
      <c r="K47" s="43"/>
      <c r="L47" s="43"/>
      <c r="M47" s="43"/>
      <c r="N47" s="43"/>
      <c r="O47" s="43"/>
      <c r="P47" s="43"/>
      <c r="Q47" s="43"/>
      <c r="R47" s="43"/>
      <c r="S47" s="43"/>
      <c r="T47" s="43"/>
      <c r="AO47" s="12"/>
      <c r="AP47" s="12"/>
      <c r="AQ47" s="60"/>
      <c r="AR47" s="9"/>
    </row>
    <row r="48" spans="2:48" ht="24" customHeight="1" x14ac:dyDescent="0.25">
      <c r="B48" s="58"/>
      <c r="C48" s="12"/>
      <c r="D48" s="12"/>
      <c r="E48" s="12"/>
      <c r="F48" s="176" t="s">
        <v>35</v>
      </c>
      <c r="G48" s="177"/>
      <c r="H48" s="177"/>
      <c r="I48" s="177"/>
      <c r="J48" s="177"/>
      <c r="K48" s="177"/>
      <c r="L48" s="177"/>
      <c r="M48" s="177"/>
      <c r="N48" s="177"/>
      <c r="O48" s="177"/>
      <c r="P48" s="177"/>
      <c r="Q48" s="177"/>
      <c r="R48" s="178"/>
      <c r="S48" s="183" t="str">
        <f>IF(Q13="m³/hour",(7200*((AM13*3.6)/(AM11^2))*(((2/3)*AM11)/Q15)),(IF(Q13="L/second",(7200*(AM13/(AM11^2))*(((2/3)*AM11)/Q15)),"")))</f>
        <v/>
      </c>
      <c r="T48" s="180"/>
      <c r="U48" s="181" t="s">
        <v>36</v>
      </c>
      <c r="V48" s="182"/>
      <c r="AO48" s="12"/>
      <c r="AP48" s="12"/>
      <c r="AQ48" s="60"/>
      <c r="AR48" s="9"/>
    </row>
    <row r="49" spans="1:53" ht="9" customHeight="1" x14ac:dyDescent="0.25">
      <c r="B49" s="58"/>
      <c r="C49" s="12"/>
      <c r="D49" s="12"/>
      <c r="E49" s="12"/>
      <c r="F49" s="43"/>
      <c r="G49" s="43"/>
      <c r="H49" s="43"/>
      <c r="I49" s="43"/>
      <c r="J49" s="43"/>
      <c r="K49" s="43"/>
      <c r="L49" s="43"/>
      <c r="M49" s="43"/>
      <c r="N49" s="43"/>
      <c r="O49" s="43"/>
      <c r="P49" s="43"/>
      <c r="Q49" s="43"/>
      <c r="R49" s="43"/>
      <c r="S49" s="43"/>
      <c r="T49" s="43"/>
      <c r="AO49" s="12"/>
      <c r="AP49" s="12"/>
      <c r="AQ49" s="60"/>
      <c r="AR49" s="9"/>
    </row>
    <row r="50" spans="1:53" ht="24" customHeight="1" x14ac:dyDescent="0.25">
      <c r="B50" s="58"/>
      <c r="C50" s="12"/>
      <c r="D50" s="12"/>
      <c r="E50" s="12"/>
      <c r="F50" s="176" t="s">
        <v>37</v>
      </c>
      <c r="G50" s="177"/>
      <c r="H50" s="177"/>
      <c r="I50" s="177"/>
      <c r="J50" s="177"/>
      <c r="K50" s="177"/>
      <c r="L50" s="177"/>
      <c r="M50" s="177"/>
      <c r="N50" s="177"/>
      <c r="O50" s="177"/>
      <c r="P50" s="177"/>
      <c r="Q50" s="177"/>
      <c r="R50" s="178"/>
      <c r="S50" s="179" t="str">
        <f>IF(Q13="m³/hour",(7200*((AM13*3.6)/(AM11^2))*(AM11/Q15)),(IF(Q13="L/second",(7200*(AM13/(AM11^2))*(AM11/Q15)),"")))</f>
        <v/>
      </c>
      <c r="T50" s="180"/>
      <c r="U50" s="181" t="s">
        <v>36</v>
      </c>
      <c r="V50" s="182"/>
      <c r="AO50" s="12"/>
      <c r="AP50" s="12"/>
      <c r="AQ50" s="60"/>
      <c r="AR50" s="9"/>
    </row>
    <row r="51" spans="1:53" ht="9" customHeight="1" x14ac:dyDescent="0.25">
      <c r="B51" s="58"/>
      <c r="C51" s="12"/>
      <c r="D51" s="12"/>
      <c r="E51" s="12"/>
      <c r="F51" s="43"/>
      <c r="G51" s="43"/>
      <c r="H51" s="43"/>
      <c r="I51" s="43"/>
      <c r="J51" s="43"/>
      <c r="K51" s="43"/>
      <c r="L51" s="43"/>
      <c r="M51" s="43"/>
      <c r="N51" s="43"/>
      <c r="O51" s="43"/>
      <c r="P51" s="43"/>
      <c r="Q51" s="43"/>
      <c r="R51" s="43"/>
      <c r="S51" s="43"/>
      <c r="T51" s="43"/>
      <c r="AO51" s="12"/>
      <c r="AP51" s="12"/>
      <c r="AQ51" s="60"/>
      <c r="AR51" s="9"/>
    </row>
    <row r="52" spans="1:53" ht="24" customHeight="1" x14ac:dyDescent="0.25">
      <c r="B52" s="58"/>
      <c r="C52" s="12"/>
      <c r="D52" s="12"/>
      <c r="E52" s="12"/>
      <c r="F52" s="176" t="s">
        <v>55</v>
      </c>
      <c r="G52" s="177"/>
      <c r="H52" s="177"/>
      <c r="I52" s="177"/>
      <c r="J52" s="177"/>
      <c r="K52" s="177"/>
      <c r="L52" s="177"/>
      <c r="M52" s="177"/>
      <c r="N52" s="177"/>
      <c r="O52" s="177"/>
      <c r="P52" s="177"/>
      <c r="Q52" s="177"/>
      <c r="R52" s="178"/>
      <c r="S52" s="179" t="e">
        <f>S44/(((Q11*60)+S11)/3600)*(10/Q15)</f>
        <v>#DIV/0!</v>
      </c>
      <c r="T52" s="180"/>
      <c r="U52" s="181" t="s">
        <v>36</v>
      </c>
      <c r="V52" s="182"/>
      <c r="AO52" s="12"/>
      <c r="AP52" s="12"/>
      <c r="AQ52" s="60"/>
      <c r="AR52" s="9"/>
    </row>
    <row r="53" spans="1:53" ht="9" customHeight="1" x14ac:dyDescent="0.25">
      <c r="B53" s="58"/>
      <c r="C53" s="12"/>
      <c r="D53" s="12"/>
      <c r="E53" s="12"/>
      <c r="F53" s="43"/>
      <c r="G53" s="43"/>
      <c r="H53" s="43"/>
      <c r="I53" s="43"/>
      <c r="J53" s="43"/>
      <c r="K53" s="43"/>
      <c r="L53" s="43"/>
      <c r="M53" s="43"/>
      <c r="N53" s="43"/>
      <c r="O53" s="43"/>
      <c r="P53" s="43"/>
      <c r="Q53" s="43"/>
      <c r="R53" s="43"/>
      <c r="S53" s="43"/>
      <c r="T53" s="43"/>
      <c r="AO53" s="12"/>
      <c r="AP53" s="12"/>
      <c r="AQ53" s="60"/>
      <c r="AR53" s="9"/>
    </row>
    <row r="54" spans="1:53" ht="24" customHeight="1" x14ac:dyDescent="0.25">
      <c r="B54" s="58"/>
      <c r="C54" s="12"/>
      <c r="D54" s="12"/>
      <c r="E54" s="12"/>
      <c r="F54" s="172" t="s">
        <v>50</v>
      </c>
      <c r="G54" s="172"/>
      <c r="H54" s="172"/>
      <c r="I54" s="172"/>
      <c r="J54" s="172"/>
      <c r="K54" s="172"/>
      <c r="L54" s="172"/>
      <c r="M54" s="172"/>
      <c r="N54" s="172"/>
      <c r="O54" s="172"/>
      <c r="P54" s="172"/>
      <c r="Q54" s="172"/>
      <c r="R54" s="172"/>
      <c r="S54" s="173">
        <f>E71/D71</f>
        <v>1</v>
      </c>
      <c r="T54" s="173"/>
      <c r="AO54" s="12"/>
      <c r="AP54" s="12"/>
      <c r="AQ54" s="60"/>
      <c r="AR54" s="9"/>
    </row>
    <row r="55" spans="1:53" ht="13.5" customHeight="1" x14ac:dyDescent="0.25">
      <c r="B55" s="97"/>
      <c r="C55" s="98"/>
      <c r="D55" s="98"/>
      <c r="E55" s="98"/>
      <c r="F55" s="98"/>
      <c r="G55" s="98"/>
      <c r="H55" s="98"/>
      <c r="I55" s="98"/>
      <c r="J55" s="98"/>
      <c r="K55" s="98"/>
      <c r="L55" s="98"/>
      <c r="M55" s="98"/>
      <c r="N55" s="98"/>
      <c r="O55" s="98"/>
      <c r="P55" s="108"/>
      <c r="Q55" s="109"/>
      <c r="R55" s="110"/>
      <c r="S55" s="108"/>
      <c r="T55" s="108"/>
      <c r="U55" s="108"/>
      <c r="V55" s="109"/>
      <c r="W55" s="109"/>
      <c r="X55" s="110"/>
      <c r="Y55" s="108"/>
      <c r="Z55" s="108"/>
      <c r="AA55" s="98"/>
      <c r="AB55" s="98"/>
      <c r="AC55" s="98"/>
      <c r="AD55" s="98"/>
      <c r="AE55" s="98"/>
      <c r="AF55" s="98"/>
      <c r="AG55" s="98"/>
      <c r="AH55" s="98"/>
      <c r="AI55" s="98"/>
      <c r="AJ55" s="98"/>
      <c r="AK55" s="98"/>
      <c r="AL55" s="98"/>
      <c r="AM55" s="98"/>
      <c r="AN55" s="98"/>
      <c r="AO55" s="98"/>
      <c r="AP55" s="98"/>
      <c r="AQ55" s="111"/>
      <c r="AR55" s="9"/>
      <c r="AV55" s="112"/>
      <c r="AW55" s="113"/>
      <c r="AX55" s="113"/>
      <c r="AY55" s="114"/>
      <c r="AZ55" s="61"/>
      <c r="BA55" s="112"/>
    </row>
    <row r="56" spans="1:53" ht="10.5" customHeight="1" x14ac:dyDescent="0.2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V56" s="112"/>
      <c r="AW56" s="174"/>
      <c r="AX56" s="174"/>
      <c r="AY56" s="117"/>
      <c r="AZ56" s="118"/>
      <c r="BA56" s="112"/>
    </row>
    <row r="57" spans="1:53" ht="15" customHeight="1" x14ac:dyDescent="0.25">
      <c r="B57" s="175" t="s">
        <v>39</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19"/>
    </row>
    <row r="58" spans="1:53" x14ac:dyDescent="0.2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19"/>
    </row>
    <row r="59" spans="1:53" x14ac:dyDescent="0.2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19"/>
    </row>
    <row r="60" spans="1:53" x14ac:dyDescent="0.2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19"/>
    </row>
    <row r="61" spans="1:53" ht="9.75" customHeight="1" x14ac:dyDescent="0.25">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row>
    <row r="62" spans="1:53" ht="15" customHeight="1" x14ac:dyDescent="0.25">
      <c r="A62" s="121"/>
      <c r="B62" s="122" t="s">
        <v>59</v>
      </c>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t="s">
        <v>40</v>
      </c>
      <c r="AQ62" s="121"/>
      <c r="AR62" s="123"/>
    </row>
    <row r="63" spans="1:53" s="127" customFormat="1" x14ac:dyDescent="0.25">
      <c r="A63" s="124"/>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6"/>
    </row>
    <row r="64" spans="1:53" s="133" customFormat="1" x14ac:dyDescent="0.25">
      <c r="B64" s="134"/>
      <c r="C64" s="134">
        <v>1</v>
      </c>
      <c r="D64" s="134">
        <v>2</v>
      </c>
      <c r="E64" s="134">
        <v>3</v>
      </c>
      <c r="F64" s="134">
        <v>4</v>
      </c>
      <c r="G64" s="134">
        <v>5</v>
      </c>
      <c r="H64" s="134">
        <v>6</v>
      </c>
      <c r="I64" s="134">
        <v>7</v>
      </c>
      <c r="J64" s="134">
        <v>8</v>
      </c>
      <c r="K64" s="134">
        <v>9</v>
      </c>
      <c r="L64" s="134">
        <v>10</v>
      </c>
      <c r="M64" s="134">
        <v>11</v>
      </c>
      <c r="N64" s="134">
        <v>12</v>
      </c>
      <c r="O64" s="134">
        <v>13</v>
      </c>
      <c r="P64" s="134">
        <v>14</v>
      </c>
      <c r="Q64" s="134">
        <v>15</v>
      </c>
      <c r="R64" s="134">
        <v>16</v>
      </c>
      <c r="S64" s="134">
        <v>17</v>
      </c>
      <c r="T64" s="134">
        <v>18</v>
      </c>
      <c r="U64" s="134">
        <v>19</v>
      </c>
      <c r="V64" s="134">
        <v>20</v>
      </c>
      <c r="W64" s="134">
        <v>21</v>
      </c>
      <c r="X64" s="134">
        <v>22</v>
      </c>
      <c r="Y64" s="134">
        <v>23</v>
      </c>
      <c r="Z64" s="134">
        <v>24</v>
      </c>
      <c r="AA64" s="134">
        <v>25</v>
      </c>
      <c r="AB64" s="134">
        <v>26</v>
      </c>
      <c r="AC64" s="134">
        <v>27</v>
      </c>
      <c r="AD64" s="134">
        <v>28</v>
      </c>
      <c r="AE64" s="134">
        <v>29</v>
      </c>
      <c r="AF64" s="134">
        <v>30</v>
      </c>
      <c r="AG64" s="134">
        <v>31</v>
      </c>
      <c r="AH64" s="134">
        <v>32</v>
      </c>
      <c r="AI64" s="134">
        <v>33</v>
      </c>
      <c r="AJ64" s="134">
        <v>34</v>
      </c>
      <c r="AK64" s="134">
        <v>35</v>
      </c>
      <c r="AL64" s="134">
        <v>36</v>
      </c>
      <c r="AM64" s="134">
        <v>37</v>
      </c>
      <c r="AN64" s="134">
        <v>38</v>
      </c>
      <c r="AO64" s="134">
        <v>39</v>
      </c>
      <c r="AP64" s="134">
        <v>40</v>
      </c>
      <c r="AQ64" s="134"/>
      <c r="AR64" s="134"/>
      <c r="AS64" s="134"/>
      <c r="AT64" s="134"/>
      <c r="AU64" s="134"/>
      <c r="AV64" s="134"/>
      <c r="AW64" s="134"/>
      <c r="AX64" s="134"/>
    </row>
    <row r="65" spans="1:50" s="133" customFormat="1" x14ac:dyDescent="0.25">
      <c r="A65" s="135"/>
      <c r="B65" s="134"/>
      <c r="C65" s="134">
        <f>$Z$7</f>
        <v>5</v>
      </c>
      <c r="D65" s="134">
        <f>$Z$7</f>
        <v>5</v>
      </c>
      <c r="E65" s="134">
        <f>$Z$7</f>
        <v>5</v>
      </c>
      <c r="F65" s="134">
        <f>$Z$7</f>
        <v>5</v>
      </c>
      <c r="G65" s="134">
        <f t="shared" ref="G65:AP65" si="0">$Z$7</f>
        <v>5</v>
      </c>
      <c r="H65" s="134">
        <f t="shared" si="0"/>
        <v>5</v>
      </c>
      <c r="I65" s="134">
        <f t="shared" si="0"/>
        <v>5</v>
      </c>
      <c r="J65" s="134">
        <f t="shared" si="0"/>
        <v>5</v>
      </c>
      <c r="K65" s="134">
        <f t="shared" si="0"/>
        <v>5</v>
      </c>
      <c r="L65" s="134">
        <f t="shared" si="0"/>
        <v>5</v>
      </c>
      <c r="M65" s="134">
        <f t="shared" si="0"/>
        <v>5</v>
      </c>
      <c r="N65" s="134">
        <f t="shared" si="0"/>
        <v>5</v>
      </c>
      <c r="O65" s="134">
        <f t="shared" si="0"/>
        <v>5</v>
      </c>
      <c r="P65" s="134">
        <f t="shared" si="0"/>
        <v>5</v>
      </c>
      <c r="Q65" s="134">
        <f t="shared" si="0"/>
        <v>5</v>
      </c>
      <c r="R65" s="134">
        <f t="shared" si="0"/>
        <v>5</v>
      </c>
      <c r="S65" s="134">
        <f t="shared" si="0"/>
        <v>5</v>
      </c>
      <c r="T65" s="134">
        <f t="shared" si="0"/>
        <v>5</v>
      </c>
      <c r="U65" s="134">
        <f t="shared" si="0"/>
        <v>5</v>
      </c>
      <c r="V65" s="134">
        <f t="shared" si="0"/>
        <v>5</v>
      </c>
      <c r="W65" s="134">
        <f t="shared" si="0"/>
        <v>5</v>
      </c>
      <c r="X65" s="134">
        <f t="shared" si="0"/>
        <v>5</v>
      </c>
      <c r="Y65" s="134">
        <f t="shared" si="0"/>
        <v>5</v>
      </c>
      <c r="Z65" s="134">
        <f t="shared" si="0"/>
        <v>5</v>
      </c>
      <c r="AA65" s="134">
        <f t="shared" si="0"/>
        <v>5</v>
      </c>
      <c r="AB65" s="134">
        <f t="shared" si="0"/>
        <v>5</v>
      </c>
      <c r="AC65" s="134">
        <f t="shared" si="0"/>
        <v>5</v>
      </c>
      <c r="AD65" s="134">
        <f t="shared" si="0"/>
        <v>5</v>
      </c>
      <c r="AE65" s="134">
        <f t="shared" si="0"/>
        <v>5</v>
      </c>
      <c r="AF65" s="134">
        <f t="shared" si="0"/>
        <v>5</v>
      </c>
      <c r="AG65" s="134">
        <f t="shared" si="0"/>
        <v>5</v>
      </c>
      <c r="AH65" s="134">
        <f t="shared" si="0"/>
        <v>5</v>
      </c>
      <c r="AI65" s="134">
        <f t="shared" si="0"/>
        <v>5</v>
      </c>
      <c r="AJ65" s="134">
        <f t="shared" si="0"/>
        <v>5</v>
      </c>
      <c r="AK65" s="134">
        <f t="shared" si="0"/>
        <v>5</v>
      </c>
      <c r="AL65" s="134">
        <f t="shared" si="0"/>
        <v>5</v>
      </c>
      <c r="AM65" s="134">
        <f t="shared" si="0"/>
        <v>5</v>
      </c>
      <c r="AN65" s="134">
        <f t="shared" si="0"/>
        <v>5</v>
      </c>
      <c r="AO65" s="134">
        <f t="shared" si="0"/>
        <v>5</v>
      </c>
      <c r="AP65" s="134">
        <f t="shared" si="0"/>
        <v>5</v>
      </c>
      <c r="AQ65" s="134"/>
      <c r="AR65" s="134"/>
      <c r="AS65" s="134"/>
      <c r="AT65" s="134"/>
      <c r="AU65" s="134"/>
      <c r="AV65" s="134"/>
      <c r="AW65" s="134"/>
      <c r="AX65" s="134"/>
    </row>
    <row r="66" spans="1:50" s="133" customFormat="1" x14ac:dyDescent="0.25">
      <c r="A66" s="135"/>
      <c r="B66" s="134"/>
      <c r="C66" s="134">
        <f t="shared" ref="C66:AP66" si="1">1000*C33/((IF($Q$9="Square or Rectangular",$AK$9*$AO$9,PI()*($AK$9/2)^2)))</f>
        <v>3.9161539245987318</v>
      </c>
      <c r="D66" s="134">
        <f t="shared" si="1"/>
        <v>3.9161539245987318</v>
      </c>
      <c r="E66" s="134">
        <f t="shared" si="1"/>
        <v>3.9161539245987318</v>
      </c>
      <c r="F66" s="134">
        <f t="shared" si="1"/>
        <v>0</v>
      </c>
      <c r="G66" s="134">
        <f t="shared" si="1"/>
        <v>0</v>
      </c>
      <c r="H66" s="134">
        <f t="shared" si="1"/>
        <v>0</v>
      </c>
      <c r="I66" s="134">
        <f t="shared" si="1"/>
        <v>0</v>
      </c>
      <c r="J66" s="134">
        <f t="shared" si="1"/>
        <v>0</v>
      </c>
      <c r="K66" s="134">
        <f t="shared" si="1"/>
        <v>0</v>
      </c>
      <c r="L66" s="134">
        <f t="shared" si="1"/>
        <v>0</v>
      </c>
      <c r="M66" s="134">
        <f t="shared" si="1"/>
        <v>0</v>
      </c>
      <c r="N66" s="134">
        <f t="shared" si="1"/>
        <v>0</v>
      </c>
      <c r="O66" s="134">
        <f t="shared" si="1"/>
        <v>0</v>
      </c>
      <c r="P66" s="134">
        <f t="shared" si="1"/>
        <v>0</v>
      </c>
      <c r="Q66" s="134">
        <f t="shared" si="1"/>
        <v>0</v>
      </c>
      <c r="R66" s="134">
        <f t="shared" si="1"/>
        <v>0</v>
      </c>
      <c r="S66" s="134">
        <f t="shared" si="1"/>
        <v>0</v>
      </c>
      <c r="T66" s="134">
        <f t="shared" si="1"/>
        <v>0</v>
      </c>
      <c r="U66" s="134">
        <f t="shared" si="1"/>
        <v>0</v>
      </c>
      <c r="V66" s="134">
        <f t="shared" si="1"/>
        <v>0</v>
      </c>
      <c r="W66" s="134">
        <f t="shared" si="1"/>
        <v>0</v>
      </c>
      <c r="X66" s="134">
        <f t="shared" si="1"/>
        <v>0</v>
      </c>
      <c r="Y66" s="134">
        <f t="shared" si="1"/>
        <v>0</v>
      </c>
      <c r="Z66" s="134">
        <f t="shared" si="1"/>
        <v>0</v>
      </c>
      <c r="AA66" s="134">
        <f t="shared" si="1"/>
        <v>0</v>
      </c>
      <c r="AB66" s="134">
        <f t="shared" si="1"/>
        <v>0</v>
      </c>
      <c r="AC66" s="134">
        <f t="shared" si="1"/>
        <v>0</v>
      </c>
      <c r="AD66" s="134">
        <f t="shared" si="1"/>
        <v>0</v>
      </c>
      <c r="AE66" s="134">
        <f t="shared" si="1"/>
        <v>0</v>
      </c>
      <c r="AF66" s="134">
        <f t="shared" si="1"/>
        <v>0</v>
      </c>
      <c r="AG66" s="134">
        <f t="shared" si="1"/>
        <v>0</v>
      </c>
      <c r="AH66" s="134">
        <f t="shared" si="1"/>
        <v>0</v>
      </c>
      <c r="AI66" s="134">
        <f t="shared" si="1"/>
        <v>0</v>
      </c>
      <c r="AJ66" s="134">
        <f t="shared" si="1"/>
        <v>0</v>
      </c>
      <c r="AK66" s="134">
        <f t="shared" si="1"/>
        <v>0</v>
      </c>
      <c r="AL66" s="134">
        <f t="shared" si="1"/>
        <v>0</v>
      </c>
      <c r="AM66" s="134">
        <f t="shared" si="1"/>
        <v>0</v>
      </c>
      <c r="AN66" s="134">
        <f t="shared" si="1"/>
        <v>0</v>
      </c>
      <c r="AO66" s="134">
        <f t="shared" si="1"/>
        <v>0</v>
      </c>
      <c r="AP66" s="134">
        <f t="shared" si="1"/>
        <v>0</v>
      </c>
      <c r="AQ66" s="134"/>
      <c r="AR66" s="134"/>
      <c r="AS66" s="134"/>
      <c r="AT66" s="134"/>
      <c r="AU66" s="134"/>
      <c r="AV66" s="134"/>
      <c r="AW66" s="134"/>
      <c r="AX66" s="134"/>
    </row>
    <row r="67" spans="1:50" s="133" customFormat="1" x14ac:dyDescent="0.25">
      <c r="A67" s="135"/>
      <c r="B67" s="134"/>
      <c r="C67" s="134">
        <f t="shared" ref="C67:AX67" si="2">IF(C66=0,"",C66)</f>
        <v>3.9161539245987318</v>
      </c>
      <c r="D67" s="134">
        <f t="shared" si="2"/>
        <v>3.9161539245987318</v>
      </c>
      <c r="E67" s="134">
        <f t="shared" si="2"/>
        <v>3.9161539245987318</v>
      </c>
      <c r="F67" s="134" t="str">
        <f t="shared" si="2"/>
        <v/>
      </c>
      <c r="G67" s="134" t="str">
        <f t="shared" si="2"/>
        <v/>
      </c>
      <c r="H67" s="134" t="str">
        <f t="shared" si="2"/>
        <v/>
      </c>
      <c r="I67" s="134" t="str">
        <f t="shared" si="2"/>
        <v/>
      </c>
      <c r="J67" s="134" t="str">
        <f t="shared" si="2"/>
        <v/>
      </c>
      <c r="K67" s="134" t="str">
        <f t="shared" si="2"/>
        <v/>
      </c>
      <c r="L67" s="134" t="str">
        <f t="shared" si="2"/>
        <v/>
      </c>
      <c r="M67" s="134" t="str">
        <f t="shared" si="2"/>
        <v/>
      </c>
      <c r="N67" s="134" t="str">
        <f t="shared" si="2"/>
        <v/>
      </c>
      <c r="O67" s="134" t="str">
        <f t="shared" si="2"/>
        <v/>
      </c>
      <c r="P67" s="134" t="str">
        <f t="shared" si="2"/>
        <v/>
      </c>
      <c r="Q67" s="134" t="str">
        <f t="shared" si="2"/>
        <v/>
      </c>
      <c r="R67" s="134" t="str">
        <f t="shared" si="2"/>
        <v/>
      </c>
      <c r="S67" s="134" t="str">
        <f t="shared" si="2"/>
        <v/>
      </c>
      <c r="T67" s="134" t="str">
        <f t="shared" si="2"/>
        <v/>
      </c>
      <c r="U67" s="134" t="str">
        <f t="shared" si="2"/>
        <v/>
      </c>
      <c r="V67" s="134" t="str">
        <f t="shared" si="2"/>
        <v/>
      </c>
      <c r="W67" s="134" t="str">
        <f t="shared" si="2"/>
        <v/>
      </c>
      <c r="X67" s="134" t="str">
        <f t="shared" si="2"/>
        <v/>
      </c>
      <c r="Y67" s="134" t="str">
        <f t="shared" si="2"/>
        <v/>
      </c>
      <c r="Z67" s="134" t="str">
        <f t="shared" si="2"/>
        <v/>
      </c>
      <c r="AA67" s="134" t="str">
        <f t="shared" si="2"/>
        <v/>
      </c>
      <c r="AB67" s="134" t="str">
        <f t="shared" si="2"/>
        <v/>
      </c>
      <c r="AC67" s="134" t="str">
        <f t="shared" si="2"/>
        <v/>
      </c>
      <c r="AD67" s="134" t="str">
        <f t="shared" si="2"/>
        <v/>
      </c>
      <c r="AE67" s="134" t="str">
        <f t="shared" si="2"/>
        <v/>
      </c>
      <c r="AF67" s="134" t="str">
        <f t="shared" si="2"/>
        <v/>
      </c>
      <c r="AG67" s="134" t="str">
        <f t="shared" si="2"/>
        <v/>
      </c>
      <c r="AH67" s="134" t="str">
        <f t="shared" si="2"/>
        <v/>
      </c>
      <c r="AI67" s="134" t="str">
        <f t="shared" si="2"/>
        <v/>
      </c>
      <c r="AJ67" s="134" t="str">
        <f t="shared" si="2"/>
        <v/>
      </c>
      <c r="AK67" s="134" t="str">
        <f t="shared" si="2"/>
        <v/>
      </c>
      <c r="AL67" s="134" t="str">
        <f t="shared" si="2"/>
        <v/>
      </c>
      <c r="AM67" s="134" t="str">
        <f t="shared" si="2"/>
        <v/>
      </c>
      <c r="AN67" s="134" t="str">
        <f t="shared" si="2"/>
        <v/>
      </c>
      <c r="AO67" s="134" t="str">
        <f t="shared" si="2"/>
        <v/>
      </c>
      <c r="AP67" s="134" t="str">
        <f t="shared" si="2"/>
        <v/>
      </c>
      <c r="AQ67" s="134" t="str">
        <f t="shared" si="2"/>
        <v/>
      </c>
      <c r="AR67" s="134" t="str">
        <f t="shared" si="2"/>
        <v/>
      </c>
      <c r="AS67" s="134" t="str">
        <f t="shared" si="2"/>
        <v/>
      </c>
      <c r="AT67" s="134" t="str">
        <f t="shared" si="2"/>
        <v/>
      </c>
      <c r="AU67" s="134" t="str">
        <f t="shared" si="2"/>
        <v/>
      </c>
      <c r="AV67" s="134" t="str">
        <f t="shared" si="2"/>
        <v/>
      </c>
      <c r="AW67" s="134" t="str">
        <f t="shared" si="2"/>
        <v/>
      </c>
      <c r="AX67" s="134" t="str">
        <f t="shared" si="2"/>
        <v/>
      </c>
    </row>
    <row r="68" spans="1:50" s="133" customFormat="1" x14ac:dyDescent="0.25">
      <c r="A68" s="135"/>
      <c r="B68" s="134"/>
      <c r="C68" s="134">
        <f>IF(C66=0,"",(C67+0.00001*C64))</f>
        <v>3.9161639245987319</v>
      </c>
      <c r="D68" s="134">
        <f t="shared" ref="D68:AP68" si="3">IF(D66=0,"",(D67+0.00001*D64))</f>
        <v>3.9161739245987319</v>
      </c>
      <c r="E68" s="134">
        <f t="shared" si="3"/>
        <v>3.916183924598732</v>
      </c>
      <c r="F68" s="134" t="str">
        <f t="shared" si="3"/>
        <v/>
      </c>
      <c r="G68" s="134" t="str">
        <f t="shared" si="3"/>
        <v/>
      </c>
      <c r="H68" s="134" t="str">
        <f t="shared" si="3"/>
        <v/>
      </c>
      <c r="I68" s="134" t="str">
        <f t="shared" si="3"/>
        <v/>
      </c>
      <c r="J68" s="134" t="str">
        <f t="shared" si="3"/>
        <v/>
      </c>
      <c r="K68" s="134" t="str">
        <f t="shared" si="3"/>
        <v/>
      </c>
      <c r="L68" s="134" t="str">
        <f t="shared" si="3"/>
        <v/>
      </c>
      <c r="M68" s="134" t="str">
        <f t="shared" si="3"/>
        <v/>
      </c>
      <c r="N68" s="134" t="str">
        <f t="shared" si="3"/>
        <v/>
      </c>
      <c r="O68" s="134" t="str">
        <f t="shared" si="3"/>
        <v/>
      </c>
      <c r="P68" s="134" t="str">
        <f t="shared" si="3"/>
        <v/>
      </c>
      <c r="Q68" s="134" t="str">
        <f t="shared" si="3"/>
        <v/>
      </c>
      <c r="R68" s="134" t="str">
        <f t="shared" si="3"/>
        <v/>
      </c>
      <c r="S68" s="134" t="str">
        <f t="shared" si="3"/>
        <v/>
      </c>
      <c r="T68" s="134" t="str">
        <f t="shared" si="3"/>
        <v/>
      </c>
      <c r="U68" s="134" t="str">
        <f t="shared" si="3"/>
        <v/>
      </c>
      <c r="V68" s="134" t="str">
        <f t="shared" si="3"/>
        <v/>
      </c>
      <c r="W68" s="134" t="str">
        <f t="shared" si="3"/>
        <v/>
      </c>
      <c r="X68" s="134" t="str">
        <f t="shared" si="3"/>
        <v/>
      </c>
      <c r="Y68" s="134" t="str">
        <f t="shared" si="3"/>
        <v/>
      </c>
      <c r="Z68" s="134" t="str">
        <f t="shared" si="3"/>
        <v/>
      </c>
      <c r="AA68" s="134" t="str">
        <f t="shared" si="3"/>
        <v/>
      </c>
      <c r="AB68" s="134" t="str">
        <f t="shared" si="3"/>
        <v/>
      </c>
      <c r="AC68" s="134" t="str">
        <f t="shared" si="3"/>
        <v/>
      </c>
      <c r="AD68" s="134" t="str">
        <f t="shared" si="3"/>
        <v/>
      </c>
      <c r="AE68" s="134" t="str">
        <f t="shared" si="3"/>
        <v/>
      </c>
      <c r="AF68" s="134" t="str">
        <f t="shared" si="3"/>
        <v/>
      </c>
      <c r="AG68" s="134" t="str">
        <f t="shared" si="3"/>
        <v/>
      </c>
      <c r="AH68" s="134" t="str">
        <f t="shared" si="3"/>
        <v/>
      </c>
      <c r="AI68" s="134" t="str">
        <f t="shared" si="3"/>
        <v/>
      </c>
      <c r="AJ68" s="134" t="str">
        <f t="shared" si="3"/>
        <v/>
      </c>
      <c r="AK68" s="134" t="str">
        <f t="shared" si="3"/>
        <v/>
      </c>
      <c r="AL68" s="134" t="str">
        <f t="shared" si="3"/>
        <v/>
      </c>
      <c r="AM68" s="134" t="str">
        <f t="shared" si="3"/>
        <v/>
      </c>
      <c r="AN68" s="134" t="str">
        <f t="shared" si="3"/>
        <v/>
      </c>
      <c r="AO68" s="134" t="str">
        <f t="shared" si="3"/>
        <v/>
      </c>
      <c r="AP68" s="134" t="str">
        <f t="shared" si="3"/>
        <v/>
      </c>
      <c r="AQ68" s="134"/>
      <c r="AR68" s="134"/>
      <c r="AS68" s="134"/>
      <c r="AT68" s="134"/>
      <c r="AU68" s="134"/>
      <c r="AV68" s="134"/>
      <c r="AW68" s="134"/>
      <c r="AX68" s="134"/>
    </row>
    <row r="69" spans="1:50" s="133" customFormat="1" x14ac:dyDescent="0.25">
      <c r="A69" s="135"/>
      <c r="B69" s="134"/>
      <c r="C69" s="134">
        <f>IF(C68&lt;$C$71,C67,"")</f>
        <v>3.9161539245987318</v>
      </c>
      <c r="D69" s="134" t="str">
        <f t="shared" ref="D69:AP69" si="4">IF(D68&lt;$C$71,D67,"")</f>
        <v/>
      </c>
      <c r="E69" s="134" t="str">
        <f t="shared" si="4"/>
        <v/>
      </c>
      <c r="F69" s="134" t="str">
        <f t="shared" si="4"/>
        <v/>
      </c>
      <c r="G69" s="134" t="str">
        <f t="shared" si="4"/>
        <v/>
      </c>
      <c r="H69" s="134" t="str">
        <f t="shared" si="4"/>
        <v/>
      </c>
      <c r="I69" s="134" t="str">
        <f t="shared" si="4"/>
        <v/>
      </c>
      <c r="J69" s="134" t="str">
        <f t="shared" si="4"/>
        <v/>
      </c>
      <c r="K69" s="134" t="str">
        <f t="shared" si="4"/>
        <v/>
      </c>
      <c r="L69" s="134" t="str">
        <f t="shared" si="4"/>
        <v/>
      </c>
      <c r="M69" s="134" t="str">
        <f t="shared" si="4"/>
        <v/>
      </c>
      <c r="N69" s="134" t="str">
        <f t="shared" si="4"/>
        <v/>
      </c>
      <c r="O69" s="134" t="str">
        <f t="shared" si="4"/>
        <v/>
      </c>
      <c r="P69" s="134" t="str">
        <f t="shared" si="4"/>
        <v/>
      </c>
      <c r="Q69" s="134" t="str">
        <f t="shared" si="4"/>
        <v/>
      </c>
      <c r="R69" s="134" t="str">
        <f t="shared" si="4"/>
        <v/>
      </c>
      <c r="S69" s="134" t="str">
        <f t="shared" si="4"/>
        <v/>
      </c>
      <c r="T69" s="134" t="str">
        <f t="shared" si="4"/>
        <v/>
      </c>
      <c r="U69" s="134" t="str">
        <f t="shared" si="4"/>
        <v/>
      </c>
      <c r="V69" s="134" t="str">
        <f t="shared" si="4"/>
        <v/>
      </c>
      <c r="W69" s="134" t="str">
        <f t="shared" si="4"/>
        <v/>
      </c>
      <c r="X69" s="134" t="str">
        <f t="shared" si="4"/>
        <v/>
      </c>
      <c r="Y69" s="134" t="str">
        <f t="shared" si="4"/>
        <v/>
      </c>
      <c r="Z69" s="134" t="str">
        <f t="shared" si="4"/>
        <v/>
      </c>
      <c r="AA69" s="134" t="str">
        <f t="shared" si="4"/>
        <v/>
      </c>
      <c r="AB69" s="134" t="str">
        <f t="shared" si="4"/>
        <v/>
      </c>
      <c r="AC69" s="134" t="str">
        <f t="shared" si="4"/>
        <v/>
      </c>
      <c r="AD69" s="134" t="str">
        <f t="shared" si="4"/>
        <v/>
      </c>
      <c r="AE69" s="134" t="str">
        <f t="shared" si="4"/>
        <v/>
      </c>
      <c r="AF69" s="134" t="str">
        <f t="shared" si="4"/>
        <v/>
      </c>
      <c r="AG69" s="134" t="str">
        <f t="shared" si="4"/>
        <v/>
      </c>
      <c r="AH69" s="134" t="str">
        <f t="shared" si="4"/>
        <v/>
      </c>
      <c r="AI69" s="134" t="str">
        <f t="shared" si="4"/>
        <v/>
      </c>
      <c r="AJ69" s="134" t="str">
        <f t="shared" si="4"/>
        <v/>
      </c>
      <c r="AK69" s="134" t="str">
        <f t="shared" si="4"/>
        <v/>
      </c>
      <c r="AL69" s="134" t="str">
        <f t="shared" si="4"/>
        <v/>
      </c>
      <c r="AM69" s="134" t="str">
        <f t="shared" si="4"/>
        <v/>
      </c>
      <c r="AN69" s="134" t="str">
        <f t="shared" si="4"/>
        <v/>
      </c>
      <c r="AO69" s="134" t="str">
        <f t="shared" si="4"/>
        <v/>
      </c>
      <c r="AP69" s="134" t="str">
        <f t="shared" si="4"/>
        <v/>
      </c>
      <c r="AQ69" s="134"/>
      <c r="AR69" s="38"/>
    </row>
    <row r="70" spans="1:50" s="133" customFormat="1" x14ac:dyDescent="0.25">
      <c r="A70" s="135"/>
      <c r="B70" s="134"/>
      <c r="C70" s="134" t="s">
        <v>51</v>
      </c>
      <c r="D70" s="134" t="s">
        <v>42</v>
      </c>
      <c r="E70" s="134" t="s">
        <v>52</v>
      </c>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38"/>
    </row>
    <row r="71" spans="1:50" s="133" customFormat="1" x14ac:dyDescent="0.25">
      <c r="A71" s="135"/>
      <c r="B71" s="134"/>
      <c r="C71" s="134">
        <f>QUARTILE(C68:AP68,1)</f>
        <v>3.9161689245987317</v>
      </c>
      <c r="D71" s="134">
        <f>AVERAGE(C67:AP67)</f>
        <v>3.9161539245987318</v>
      </c>
      <c r="E71" s="134">
        <f>AVERAGE(C69:AP69)</f>
        <v>3.9161539245987318</v>
      </c>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38"/>
    </row>
    <row r="72" spans="1:50" s="127" customFormat="1" x14ac:dyDescent="0.25">
      <c r="A72" s="124"/>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6"/>
    </row>
    <row r="73" spans="1:50" s="127" customFormat="1" x14ac:dyDescent="0.25">
      <c r="A73" s="124"/>
      <c r="B73" s="125"/>
      <c r="C73" s="128"/>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6"/>
    </row>
    <row r="74" spans="1:50" s="133" customFormat="1" x14ac:dyDescent="0.25">
      <c r="A74" s="135"/>
      <c r="B74" s="134"/>
      <c r="C74" s="142"/>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38"/>
    </row>
    <row r="75" spans="1:50" x14ac:dyDescent="0.25">
      <c r="A75" s="129"/>
      <c r="B75" s="42"/>
      <c r="C75" s="130"/>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row>
    <row r="76" spans="1:50" x14ac:dyDescent="0.25">
      <c r="A76" s="129"/>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row>
    <row r="77" spans="1:50" x14ac:dyDescent="0.25">
      <c r="A77" s="129"/>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row>
    <row r="78" spans="1:50" x14ac:dyDescent="0.25">
      <c r="A78" s="129"/>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row>
    <row r="79" spans="1:50" x14ac:dyDescent="0.25">
      <c r="A79" s="129"/>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row>
    <row r="80" spans="1:50" x14ac:dyDescent="0.25">
      <c r="A80" s="129"/>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row>
    <row r="85" spans="13:13" x14ac:dyDescent="0.25">
      <c r="M85" s="131"/>
    </row>
  </sheetData>
  <sheetProtection selectLockedCells="1"/>
  <mergeCells count="38">
    <mergeCell ref="C1:AP1"/>
    <mergeCell ref="C3:AQ5"/>
    <mergeCell ref="Z7:AA7"/>
    <mergeCell ref="Q9:T9"/>
    <mergeCell ref="AI9:AJ9"/>
    <mergeCell ref="AM9:AN9"/>
    <mergeCell ref="AP9:AQ9"/>
    <mergeCell ref="F44:R44"/>
    <mergeCell ref="S44:T44"/>
    <mergeCell ref="U44:V44"/>
    <mergeCell ref="AM11:AN11"/>
    <mergeCell ref="AO11:AQ11"/>
    <mergeCell ref="Q13:T13"/>
    <mergeCell ref="AM13:AN13"/>
    <mergeCell ref="AO13:AQ13"/>
    <mergeCell ref="Q15:R15"/>
    <mergeCell ref="S15:T15"/>
    <mergeCell ref="AP26:AP27"/>
    <mergeCell ref="C31:V31"/>
    <mergeCell ref="W31:AP31"/>
    <mergeCell ref="D35:AO36"/>
    <mergeCell ref="AP35:AP36"/>
    <mergeCell ref="F46:R46"/>
    <mergeCell ref="S46:T46"/>
    <mergeCell ref="U46:V46"/>
    <mergeCell ref="F48:R48"/>
    <mergeCell ref="S48:T48"/>
    <mergeCell ref="U48:V48"/>
    <mergeCell ref="F54:R54"/>
    <mergeCell ref="S54:T54"/>
    <mergeCell ref="AW56:AX56"/>
    <mergeCell ref="B57:AQ60"/>
    <mergeCell ref="F50:R50"/>
    <mergeCell ref="S50:T50"/>
    <mergeCell ref="U50:V50"/>
    <mergeCell ref="F52:R52"/>
    <mergeCell ref="S52:T52"/>
    <mergeCell ref="U52:V52"/>
  </mergeCells>
  <dataValidations count="4">
    <dataValidation type="list" allowBlank="1" showInputMessage="1" showErrorMessage="1" sqref="Q13:T13" xr:uid="{00000000-0002-0000-0000-000000000000}">
      <formula1>$U$13:$U$14</formula1>
    </dataValidation>
    <dataValidation type="whole" allowBlank="1" showInputMessage="1" showErrorMessage="1" sqref="Q20 V20:W20" xr:uid="{00000000-0002-0000-0000-000001000000}">
      <formula1>1</formula1>
      <formula2>10000</formula2>
    </dataValidation>
    <dataValidation allowBlank="1" showErrorMessage="1" promptTitle="Select from drop down tab" prompt="Select either kg N/ha or mm effluent applied" sqref="AV33:AV42" xr:uid="{00000000-0002-0000-0000-000002000000}"/>
    <dataValidation type="list" allowBlank="1" showInputMessage="1" showErrorMessage="1" sqref="Q9" xr:uid="{00000000-0002-0000-0000-000003000000}">
      <formula1>$U$9:$U$10</formula1>
    </dataValidation>
  </dataValidations>
  <pageMargins left="0.7" right="0.7" top="0.75" bottom="0.75" header="0.3" footer="0.3"/>
  <pageSetup paperSize="9" scale="51" orientation="landscape" r:id="rId1"/>
  <ignoredErrors>
    <ignoredError sqref="D69:AP69 C71:E71 S44:T5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84"/>
  <sheetViews>
    <sheetView showGridLines="0" zoomScaleNormal="100" workbookViewId="0">
      <selection activeCell="AM13" sqref="AM13:AN13"/>
    </sheetView>
  </sheetViews>
  <sheetFormatPr defaultRowHeight="15" x14ac:dyDescent="0.25"/>
  <cols>
    <col min="1" max="1" width="5.140625" style="4" customWidth="1"/>
    <col min="2" max="2" width="2.140625" style="34" customWidth="1"/>
    <col min="3" max="25" width="5.140625" style="34" customWidth="1"/>
    <col min="26" max="26" width="5.28515625" style="34" customWidth="1"/>
    <col min="27" max="44" width="5.140625" style="34" customWidth="1"/>
    <col min="45" max="82" width="5.140625" style="4" customWidth="1"/>
    <col min="83" max="16384" width="9.140625" style="4"/>
  </cols>
  <sheetData>
    <row r="1" spans="1:51" ht="58.5" customHeight="1" x14ac:dyDescent="0.35">
      <c r="A1" s="1"/>
      <c r="B1" s="2"/>
      <c r="C1" s="193" t="s">
        <v>44</v>
      </c>
      <c r="D1" s="193"/>
      <c r="E1" s="193"/>
      <c r="F1" s="193"/>
      <c r="G1" s="193"/>
      <c r="H1" s="193"/>
      <c r="I1" s="193"/>
      <c r="J1" s="193"/>
      <c r="K1" s="193"/>
      <c r="L1" s="193"/>
      <c r="M1" s="193"/>
      <c r="N1" s="193"/>
      <c r="O1" s="193"/>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3"/>
      <c r="AR1" s="2"/>
    </row>
    <row r="2" spans="1:51" s="5" customFormat="1" ht="18" customHeight="1" x14ac:dyDescent="0.35">
      <c r="B2" s="6"/>
      <c r="C2" s="7"/>
      <c r="D2" s="7"/>
      <c r="E2" s="7"/>
      <c r="F2" s="7"/>
      <c r="G2" s="7"/>
      <c r="H2" s="7"/>
      <c r="I2" s="7"/>
      <c r="J2" s="7"/>
      <c r="K2" s="7"/>
      <c r="L2" s="7"/>
      <c r="M2" s="7"/>
      <c r="N2" s="7"/>
      <c r="O2" s="7"/>
      <c r="P2" s="8"/>
      <c r="Q2" s="8"/>
      <c r="R2" s="8"/>
      <c r="S2" s="8"/>
      <c r="T2" s="8"/>
      <c r="U2" s="8"/>
      <c r="V2" s="7"/>
      <c r="W2" s="7"/>
      <c r="X2" s="7"/>
      <c r="Y2" s="7"/>
      <c r="Z2" s="7"/>
      <c r="AA2" s="7"/>
      <c r="AB2" s="7"/>
      <c r="AC2" s="7"/>
      <c r="AD2" s="7"/>
      <c r="AE2" s="7"/>
      <c r="AF2" s="7"/>
      <c r="AG2" s="7"/>
      <c r="AH2" s="7"/>
      <c r="AI2" s="7"/>
      <c r="AJ2" s="7"/>
      <c r="AK2" s="7"/>
      <c r="AL2" s="7"/>
      <c r="AM2" s="7"/>
      <c r="AN2" s="7"/>
      <c r="AO2" s="7"/>
      <c r="AP2" s="7"/>
      <c r="AQ2" s="7"/>
      <c r="AR2" s="7"/>
      <c r="AS2" s="7"/>
      <c r="AT2" s="8"/>
      <c r="AU2" s="8"/>
      <c r="AV2" s="8"/>
      <c r="AW2" s="8"/>
      <c r="AX2" s="8"/>
      <c r="AY2" s="8"/>
    </row>
    <row r="3" spans="1:51" ht="15" customHeight="1" x14ac:dyDescent="0.25">
      <c r="B3" s="9"/>
      <c r="C3" s="195" t="s">
        <v>45</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9"/>
      <c r="AS3" s="5"/>
      <c r="AT3" s="5"/>
      <c r="AU3" s="5"/>
      <c r="AV3" s="5"/>
      <c r="AW3" s="5"/>
    </row>
    <row r="4" spans="1:51" ht="30" x14ac:dyDescent="0.25">
      <c r="B4" s="9"/>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9"/>
      <c r="AS4" s="10"/>
      <c r="AT4" s="11"/>
      <c r="AU4" s="11"/>
      <c r="AV4" s="11"/>
      <c r="AW4" s="5"/>
    </row>
    <row r="5" spans="1:51" x14ac:dyDescent="0.25">
      <c r="B5" s="9"/>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9"/>
      <c r="AS5" s="5"/>
      <c r="AT5" s="5"/>
      <c r="AU5" s="5"/>
      <c r="AV5" s="5"/>
      <c r="AW5" s="5"/>
    </row>
    <row r="6" spans="1:51" ht="9.75" customHeight="1" x14ac:dyDescent="0.25">
      <c r="B6" s="9"/>
      <c r="C6" s="9"/>
      <c r="D6" s="9"/>
      <c r="E6" s="9"/>
      <c r="F6" s="9"/>
      <c r="G6" s="9"/>
      <c r="H6" s="9"/>
      <c r="I6" s="9"/>
      <c r="J6" s="9"/>
      <c r="K6" s="9"/>
      <c r="L6" s="9"/>
      <c r="M6" s="9"/>
      <c r="N6" s="9"/>
      <c r="O6" s="9"/>
      <c r="P6" s="12"/>
      <c r="Q6" s="9"/>
      <c r="R6" s="9"/>
      <c r="S6" s="12"/>
      <c r="T6" s="12"/>
      <c r="U6" s="12"/>
      <c r="V6" s="9"/>
      <c r="W6" s="9"/>
      <c r="X6" s="9"/>
      <c r="Y6" s="12"/>
      <c r="Z6" s="12"/>
      <c r="AA6" s="12"/>
      <c r="AB6" s="12"/>
      <c r="AC6" s="12"/>
      <c r="AD6" s="12"/>
      <c r="AE6" s="12"/>
      <c r="AF6" s="12"/>
      <c r="AG6" s="12"/>
      <c r="AH6" s="12"/>
      <c r="AI6" s="12"/>
      <c r="AJ6" s="12"/>
      <c r="AK6" s="12"/>
      <c r="AL6" s="12"/>
      <c r="AM6" s="12"/>
      <c r="AN6" s="12"/>
      <c r="AO6" s="12"/>
      <c r="AP6" s="9"/>
      <c r="AQ6" s="9"/>
      <c r="AR6" s="9"/>
      <c r="AS6" s="13"/>
      <c r="AT6" s="13"/>
      <c r="AU6" s="13"/>
    </row>
    <row r="7" spans="1:51" ht="25.5" customHeight="1" x14ac:dyDescent="0.25">
      <c r="B7" s="14"/>
      <c r="C7" s="15" t="s">
        <v>2</v>
      </c>
      <c r="D7" s="16"/>
      <c r="E7" s="17" t="s">
        <v>46</v>
      </c>
      <c r="F7" s="16"/>
      <c r="G7" s="16"/>
      <c r="H7" s="16"/>
      <c r="I7" s="16"/>
      <c r="J7" s="16"/>
      <c r="K7" s="16"/>
      <c r="L7" s="16"/>
      <c r="M7" s="16"/>
      <c r="N7" s="16"/>
      <c r="O7" s="16"/>
      <c r="P7" s="18"/>
      <c r="Q7" s="16"/>
      <c r="R7" s="16"/>
      <c r="S7" s="16"/>
      <c r="T7" s="16"/>
      <c r="U7" s="16"/>
      <c r="V7" s="16"/>
      <c r="W7" s="16"/>
      <c r="X7" s="16"/>
      <c r="Y7" s="16"/>
      <c r="Z7" s="184">
        <v>5</v>
      </c>
      <c r="AA7" s="185"/>
      <c r="AB7" s="20" t="s">
        <v>4</v>
      </c>
      <c r="AC7" s="116"/>
      <c r="AD7" s="116"/>
      <c r="AE7" s="116"/>
      <c r="AF7" s="116"/>
      <c r="AG7" s="116"/>
      <c r="AH7" s="116"/>
      <c r="AI7" s="116"/>
      <c r="AJ7" s="12"/>
      <c r="AK7" s="12"/>
      <c r="AL7" s="12"/>
      <c r="AM7" s="12"/>
      <c r="AN7" s="12"/>
      <c r="AO7" s="12"/>
      <c r="AP7" s="9"/>
      <c r="AQ7" s="9"/>
      <c r="AR7" s="9"/>
      <c r="AS7" s="13"/>
      <c r="AT7" s="13"/>
      <c r="AU7" s="13"/>
    </row>
    <row r="8" spans="1:51" ht="9.75" customHeight="1" x14ac:dyDescent="0.25">
      <c r="B8" s="9"/>
      <c r="C8" s="22"/>
      <c r="D8" s="9"/>
      <c r="E8" s="9"/>
      <c r="F8" s="9"/>
      <c r="G8" s="9"/>
      <c r="H8" s="9"/>
      <c r="I8" s="9"/>
      <c r="J8" s="9"/>
      <c r="K8" s="9"/>
      <c r="L8" s="9"/>
      <c r="M8" s="9"/>
      <c r="N8" s="9"/>
      <c r="O8" s="9"/>
      <c r="P8" s="12"/>
      <c r="Q8" s="9"/>
      <c r="R8" s="9"/>
      <c r="S8" s="12"/>
      <c r="T8" s="12"/>
      <c r="U8" s="12"/>
      <c r="V8" s="9"/>
      <c r="W8" s="9"/>
      <c r="X8" s="9"/>
      <c r="Y8" s="12"/>
      <c r="Z8" s="12"/>
      <c r="AA8" s="12"/>
      <c r="AB8" s="12"/>
      <c r="AC8" s="12"/>
      <c r="AD8" s="12"/>
      <c r="AE8" s="12"/>
      <c r="AF8" s="12"/>
      <c r="AG8" s="12"/>
      <c r="AH8" s="12"/>
      <c r="AI8" s="12"/>
      <c r="AJ8" s="12"/>
      <c r="AK8" s="12"/>
      <c r="AL8" s="12"/>
      <c r="AM8" s="12"/>
      <c r="AN8" s="12"/>
      <c r="AO8" s="12"/>
      <c r="AP8" s="9"/>
      <c r="AQ8" s="9"/>
      <c r="AR8" s="9"/>
      <c r="AS8" s="13"/>
      <c r="AT8" s="13"/>
      <c r="AU8" s="13"/>
    </row>
    <row r="9" spans="1:51" ht="24" customHeight="1" x14ac:dyDescent="0.25">
      <c r="B9" s="14"/>
      <c r="C9" s="15" t="s">
        <v>5</v>
      </c>
      <c r="D9" s="17"/>
      <c r="E9" s="18" t="s">
        <v>6</v>
      </c>
      <c r="F9" s="23"/>
      <c r="G9" s="23"/>
      <c r="H9" s="23"/>
      <c r="I9" s="23"/>
      <c r="J9" s="23"/>
      <c r="K9" s="23"/>
      <c r="L9" s="23"/>
      <c r="M9" s="23"/>
      <c r="N9" s="23"/>
      <c r="O9" s="16"/>
      <c r="P9" s="18"/>
      <c r="Q9" s="186" t="s">
        <v>7</v>
      </c>
      <c r="R9" s="186"/>
      <c r="S9" s="186"/>
      <c r="T9" s="186"/>
      <c r="U9" s="24" t="s">
        <v>8</v>
      </c>
      <c r="V9" s="25" t="s">
        <v>9</v>
      </c>
      <c r="W9" s="26"/>
      <c r="X9" s="27"/>
      <c r="Y9" s="28" t="s">
        <v>10</v>
      </c>
      <c r="Z9" s="31"/>
      <c r="AA9" s="30"/>
      <c r="AB9" s="30"/>
      <c r="AC9" s="30"/>
      <c r="AD9" s="31"/>
      <c r="AE9" s="30"/>
      <c r="AF9" s="30"/>
      <c r="AG9" s="30"/>
      <c r="AH9" s="30"/>
      <c r="AI9" s="177" t="str">
        <f>IF(Q9="Square or Rectangular","Width","Diameter ")</f>
        <v xml:space="preserve">Diameter </v>
      </c>
      <c r="AJ9" s="178"/>
      <c r="AK9" s="32">
        <v>255</v>
      </c>
      <c r="AL9" s="33" t="s">
        <v>4</v>
      </c>
      <c r="AM9" s="176" t="str">
        <f>IF(Q9="Square or Rectangular","Length","")</f>
        <v/>
      </c>
      <c r="AN9" s="178"/>
      <c r="AO9" s="32"/>
      <c r="AP9" s="196" t="str">
        <f>IF(Q9="Square or Rectangular","mm","")</f>
        <v/>
      </c>
      <c r="AQ9" s="197"/>
    </row>
    <row r="10" spans="1:51" ht="9.75" customHeight="1" x14ac:dyDescent="0.25">
      <c r="B10" s="9"/>
      <c r="C10" s="35"/>
      <c r="D10" s="36"/>
      <c r="E10" s="36"/>
      <c r="F10" s="36"/>
      <c r="G10" s="36"/>
      <c r="H10" s="36"/>
      <c r="I10" s="36"/>
      <c r="J10" s="36"/>
      <c r="K10" s="36"/>
      <c r="L10" s="36"/>
      <c r="M10" s="36"/>
      <c r="N10" s="36"/>
      <c r="O10" s="37"/>
      <c r="P10" s="37"/>
      <c r="Q10" s="37"/>
      <c r="R10" s="36"/>
      <c r="S10" s="36"/>
      <c r="T10" s="36"/>
      <c r="U10" s="38" t="s">
        <v>7</v>
      </c>
      <c r="V10" s="12"/>
      <c r="W10" s="39"/>
      <c r="X10" s="39"/>
      <c r="Y10" s="39"/>
      <c r="Z10" s="40"/>
      <c r="AA10" s="41"/>
      <c r="AB10" s="41"/>
      <c r="AC10" s="41"/>
      <c r="AD10" s="41"/>
      <c r="AE10" s="41"/>
      <c r="AF10" s="41"/>
      <c r="AG10" s="41"/>
      <c r="AH10" s="41"/>
      <c r="AI10" s="41"/>
      <c r="AJ10" s="40"/>
      <c r="AK10" s="40"/>
      <c r="AL10" s="42"/>
      <c r="AM10" s="43"/>
      <c r="AN10" s="42"/>
      <c r="AO10" s="42"/>
      <c r="AP10" s="42"/>
    </row>
    <row r="11" spans="1:51" ht="24" customHeight="1" x14ac:dyDescent="0.25">
      <c r="B11" s="14"/>
      <c r="C11" s="15" t="s">
        <v>11</v>
      </c>
      <c r="D11" s="17"/>
      <c r="E11" s="44" t="s">
        <v>53</v>
      </c>
      <c r="F11" s="23"/>
      <c r="G11" s="16"/>
      <c r="H11" s="16"/>
      <c r="I11" s="16"/>
      <c r="J11" s="16"/>
      <c r="K11" s="16"/>
      <c r="L11" s="16"/>
      <c r="M11" s="16"/>
      <c r="N11" s="16"/>
      <c r="O11" s="16"/>
      <c r="P11" s="18"/>
      <c r="Q11" s="45"/>
      <c r="R11" s="46" t="s">
        <v>13</v>
      </c>
      <c r="S11" s="45"/>
      <c r="T11" s="47" t="s">
        <v>14</v>
      </c>
      <c r="U11" s="24"/>
      <c r="V11" s="25" t="s">
        <v>15</v>
      </c>
      <c r="W11" s="26"/>
      <c r="X11" s="27"/>
      <c r="Y11" s="28" t="s">
        <v>56</v>
      </c>
      <c r="Z11" s="31"/>
      <c r="AA11" s="30"/>
      <c r="AB11" s="30"/>
      <c r="AC11" s="30"/>
      <c r="AD11" s="28"/>
      <c r="AE11" s="30"/>
      <c r="AF11" s="30"/>
      <c r="AG11" s="30"/>
      <c r="AH11" s="30"/>
      <c r="AI11" s="30"/>
      <c r="AJ11" s="30"/>
      <c r="AK11" s="30"/>
      <c r="AL11" s="48"/>
      <c r="AM11" s="184"/>
      <c r="AN11" s="185"/>
      <c r="AO11" s="176" t="s">
        <v>17</v>
      </c>
      <c r="AP11" s="177"/>
      <c r="AQ11" s="178"/>
    </row>
    <row r="12" spans="1:51" ht="12" customHeight="1" x14ac:dyDescent="0.25">
      <c r="B12" s="9"/>
      <c r="C12" s="35"/>
      <c r="D12" s="36"/>
      <c r="E12" s="36"/>
      <c r="F12" s="36"/>
      <c r="G12" s="37"/>
      <c r="H12" s="37"/>
      <c r="I12" s="37"/>
      <c r="J12" s="37"/>
      <c r="K12" s="37"/>
      <c r="L12" s="37"/>
      <c r="M12" s="37"/>
      <c r="N12" s="37"/>
      <c r="O12" s="37"/>
      <c r="P12" s="37"/>
      <c r="Q12" s="37"/>
      <c r="R12" s="36"/>
      <c r="S12" s="36"/>
      <c r="T12" s="36"/>
      <c r="U12" s="38"/>
      <c r="V12" s="12"/>
      <c r="W12" s="39"/>
      <c r="X12" s="39"/>
      <c r="Y12" s="39"/>
      <c r="Z12" s="40"/>
      <c r="AA12" s="41"/>
      <c r="AB12" s="41"/>
      <c r="AC12" s="40"/>
      <c r="AD12" s="40"/>
      <c r="AE12" s="40"/>
      <c r="AF12" s="40"/>
      <c r="AG12" s="40"/>
      <c r="AH12" s="40"/>
      <c r="AI12" s="40"/>
      <c r="AJ12" s="40"/>
      <c r="AK12" s="40"/>
      <c r="AL12" s="42"/>
      <c r="AM12" s="43"/>
      <c r="AN12" s="42"/>
      <c r="AO12" s="42"/>
      <c r="AP12" s="42"/>
    </row>
    <row r="13" spans="1:51" ht="24" customHeight="1" x14ac:dyDescent="0.25">
      <c r="B13" s="14"/>
      <c r="C13" s="15" t="s">
        <v>18</v>
      </c>
      <c r="D13" s="17"/>
      <c r="E13" s="18" t="s">
        <v>47</v>
      </c>
      <c r="F13" s="23"/>
      <c r="G13" s="16"/>
      <c r="H13" s="16"/>
      <c r="I13" s="16"/>
      <c r="J13" s="16"/>
      <c r="K13" s="16"/>
      <c r="L13" s="16"/>
      <c r="M13" s="16"/>
      <c r="N13" s="16"/>
      <c r="O13" s="16"/>
      <c r="P13" s="18"/>
      <c r="Q13" s="186"/>
      <c r="R13" s="186"/>
      <c r="S13" s="186"/>
      <c r="T13" s="186"/>
      <c r="U13" s="24" t="s">
        <v>21</v>
      </c>
      <c r="V13" s="25" t="s">
        <v>22</v>
      </c>
      <c r="W13" s="26"/>
      <c r="X13" s="27"/>
      <c r="Y13" s="18" t="s">
        <v>57</v>
      </c>
      <c r="Z13" s="31"/>
      <c r="AA13" s="30"/>
      <c r="AB13" s="30"/>
      <c r="AC13" s="30"/>
      <c r="AD13" s="31"/>
      <c r="AE13" s="30"/>
      <c r="AF13" s="30"/>
      <c r="AG13" s="30"/>
      <c r="AH13" s="30"/>
      <c r="AI13" s="30"/>
      <c r="AJ13" s="30"/>
      <c r="AK13" s="30"/>
      <c r="AL13" s="48"/>
      <c r="AM13" s="184"/>
      <c r="AN13" s="187"/>
      <c r="AO13" s="176" t="str">
        <f>IF(Q13="m³/hour","m³/hour",(IF(Q13="L/second","L/second","")))</f>
        <v/>
      </c>
      <c r="AP13" s="177"/>
      <c r="AQ13" s="178"/>
    </row>
    <row r="14" spans="1:51" ht="12" customHeight="1" x14ac:dyDescent="0.25">
      <c r="B14" s="9"/>
      <c r="C14" s="35"/>
      <c r="D14" s="36"/>
      <c r="E14" s="36"/>
      <c r="F14" s="36"/>
      <c r="G14" s="37"/>
      <c r="H14" s="37"/>
      <c r="I14" s="37"/>
      <c r="J14" s="37"/>
      <c r="K14" s="37"/>
      <c r="L14" s="37"/>
      <c r="M14" s="37"/>
      <c r="N14" s="37"/>
      <c r="O14" s="37"/>
      <c r="P14" s="37"/>
      <c r="Q14" s="37"/>
      <c r="R14" s="36"/>
      <c r="S14" s="36"/>
      <c r="T14" s="36"/>
      <c r="U14" s="38" t="s">
        <v>20</v>
      </c>
      <c r="V14" s="12"/>
      <c r="W14" s="39"/>
      <c r="X14" s="39"/>
      <c r="Y14" s="39"/>
      <c r="Z14" s="40"/>
      <c r="AA14" s="41"/>
      <c r="AB14" s="41"/>
      <c r="AC14" s="40"/>
      <c r="AD14" s="40"/>
      <c r="AE14" s="40"/>
      <c r="AF14" s="40"/>
      <c r="AG14" s="40"/>
      <c r="AH14" s="40"/>
      <c r="AI14" s="40"/>
      <c r="AJ14" s="40"/>
      <c r="AK14" s="40"/>
      <c r="AL14" s="42"/>
      <c r="AM14" s="43"/>
      <c r="AN14" s="42"/>
      <c r="AO14" s="42"/>
      <c r="AP14" s="42"/>
    </row>
    <row r="15" spans="1:51" ht="24" customHeight="1" x14ac:dyDescent="0.25">
      <c r="B15" s="25" t="s">
        <v>22</v>
      </c>
      <c r="C15" s="15" t="s">
        <v>24</v>
      </c>
      <c r="D15" s="27"/>
      <c r="E15" s="28" t="s">
        <v>25</v>
      </c>
      <c r="F15" s="31"/>
      <c r="G15" s="30"/>
      <c r="H15" s="30"/>
      <c r="I15" s="30"/>
      <c r="J15" s="31"/>
      <c r="K15" s="30"/>
      <c r="L15" s="30"/>
      <c r="M15" s="30"/>
      <c r="N15" s="30"/>
      <c r="O15" s="30"/>
      <c r="P15" s="30"/>
      <c r="Q15" s="184"/>
      <c r="R15" s="185"/>
      <c r="S15" s="176" t="s">
        <v>17</v>
      </c>
      <c r="T15" s="178"/>
      <c r="U15" s="43"/>
    </row>
    <row r="16" spans="1:51" ht="12" customHeight="1" x14ac:dyDescent="0.25">
      <c r="B16" s="9"/>
      <c r="C16" s="35"/>
      <c r="D16" s="36"/>
      <c r="E16" s="36"/>
      <c r="F16" s="36"/>
      <c r="G16" s="37"/>
      <c r="H16" s="37"/>
      <c r="I16" s="37"/>
      <c r="J16" s="37"/>
      <c r="K16" s="37"/>
      <c r="L16" s="37"/>
      <c r="M16" s="37"/>
      <c r="N16" s="37"/>
      <c r="O16" s="37"/>
      <c r="P16" s="37"/>
      <c r="Q16" s="37"/>
      <c r="R16" s="36"/>
      <c r="S16" s="36"/>
      <c r="T16" s="36"/>
      <c r="U16" s="38" t="s">
        <v>20</v>
      </c>
      <c r="V16" s="12"/>
      <c r="W16" s="39"/>
      <c r="X16" s="39"/>
      <c r="Y16" s="39"/>
      <c r="Z16" s="40"/>
      <c r="AA16" s="41"/>
      <c r="AB16" s="41"/>
      <c r="AC16" s="40"/>
      <c r="AD16" s="40"/>
      <c r="AE16" s="40"/>
      <c r="AF16" s="40"/>
      <c r="AG16" s="40"/>
      <c r="AH16" s="40"/>
      <c r="AI16" s="40"/>
      <c r="AJ16" s="40"/>
      <c r="AK16" s="40"/>
      <c r="AL16" s="42"/>
      <c r="AM16" s="43"/>
      <c r="AN16" s="42"/>
      <c r="AO16" s="42"/>
      <c r="AP16" s="42"/>
    </row>
    <row r="17" spans="2:44" ht="24" customHeight="1" x14ac:dyDescent="0.25">
      <c r="B17" s="49"/>
      <c r="C17" s="50" t="s">
        <v>26</v>
      </c>
      <c r="D17" s="51"/>
      <c r="E17" s="51"/>
      <c r="F17" s="52" t="s">
        <v>27</v>
      </c>
      <c r="G17" s="53"/>
      <c r="H17" s="54"/>
      <c r="I17" s="54"/>
      <c r="J17" s="54"/>
      <c r="K17" s="54"/>
      <c r="L17" s="54"/>
      <c r="M17" s="55"/>
      <c r="N17" s="55"/>
      <c r="O17" s="55"/>
      <c r="P17" s="55"/>
      <c r="Q17" s="55"/>
      <c r="R17" s="55"/>
      <c r="S17" s="55"/>
      <c r="T17" s="55"/>
      <c r="U17" s="55"/>
      <c r="V17" s="56"/>
      <c r="W17" s="56"/>
      <c r="X17" s="54"/>
      <c r="Y17" s="54"/>
      <c r="Z17" s="54"/>
      <c r="AA17" s="55"/>
      <c r="AB17" s="55"/>
      <c r="AC17" s="55"/>
      <c r="AD17" s="55"/>
      <c r="AE17" s="55"/>
      <c r="AF17" s="55"/>
      <c r="AG17" s="55"/>
      <c r="AH17" s="55"/>
      <c r="AI17" s="55"/>
      <c r="AJ17" s="56"/>
      <c r="AK17" s="56"/>
      <c r="AL17" s="56"/>
      <c r="AM17" s="56"/>
      <c r="AN17" s="56"/>
      <c r="AO17" s="56"/>
      <c r="AP17" s="56"/>
      <c r="AQ17" s="57"/>
      <c r="AR17" s="58"/>
    </row>
    <row r="18" spans="2:44" ht="15" customHeight="1" x14ac:dyDescent="0.3">
      <c r="B18" s="58"/>
      <c r="C18" s="59"/>
      <c r="D18" s="59"/>
      <c r="E18" s="59"/>
      <c r="F18" s="59"/>
      <c r="G18" s="59"/>
      <c r="H18" s="59"/>
      <c r="I18" s="59"/>
      <c r="J18" s="59"/>
      <c r="K18" s="59"/>
      <c r="L18" s="59"/>
      <c r="M18" s="59"/>
      <c r="N18" s="59"/>
      <c r="O18" s="59"/>
      <c r="P18" s="59"/>
      <c r="Q18" s="12"/>
      <c r="R18" s="12"/>
      <c r="S18" s="12"/>
      <c r="T18" s="59"/>
      <c r="U18" s="59"/>
      <c r="V18" s="12"/>
      <c r="W18" s="12"/>
      <c r="X18" s="12"/>
      <c r="Y18" s="12"/>
      <c r="Z18" s="12"/>
      <c r="AA18" s="12"/>
      <c r="AB18" s="12"/>
      <c r="AC18" s="12"/>
      <c r="AD18" s="12"/>
      <c r="AE18" s="12"/>
      <c r="AF18" s="12"/>
      <c r="AG18" s="12"/>
      <c r="AH18" s="12"/>
      <c r="AI18" s="12"/>
      <c r="AJ18" s="12"/>
      <c r="AK18" s="12"/>
      <c r="AL18" s="12"/>
      <c r="AM18" s="12"/>
      <c r="AN18" s="12"/>
      <c r="AO18" s="12"/>
      <c r="AP18" s="12"/>
      <c r="AQ18" s="60"/>
      <c r="AR18" s="12"/>
    </row>
    <row r="19" spans="2:44" ht="15" customHeight="1" x14ac:dyDescent="0.25">
      <c r="B19" s="58"/>
      <c r="C19" s="12"/>
      <c r="D19" s="12"/>
      <c r="E19" s="12"/>
      <c r="F19" s="12"/>
      <c r="G19" s="12"/>
      <c r="H19" s="12"/>
      <c r="I19" s="12"/>
      <c r="J19" s="12"/>
      <c r="K19" s="12"/>
      <c r="L19" s="12"/>
      <c r="M19" s="12"/>
      <c r="N19" s="12"/>
      <c r="O19" s="12"/>
      <c r="P19" s="61"/>
      <c r="Q19" s="62"/>
      <c r="R19" s="63"/>
      <c r="S19" s="62"/>
      <c r="T19" s="61"/>
      <c r="U19" s="61"/>
      <c r="V19" s="62"/>
      <c r="W19" s="62"/>
      <c r="X19" s="63"/>
      <c r="Y19" s="62"/>
      <c r="Z19" s="62"/>
      <c r="AA19" s="63"/>
      <c r="AB19" s="62"/>
      <c r="AC19" s="62"/>
      <c r="AD19" s="62"/>
      <c r="AE19" s="62"/>
      <c r="AF19" s="62"/>
      <c r="AG19" s="62"/>
      <c r="AH19" s="62"/>
      <c r="AI19" s="62"/>
      <c r="AJ19" s="61"/>
      <c r="AK19" s="61"/>
      <c r="AL19" s="61"/>
      <c r="AM19" s="61"/>
      <c r="AN19" s="61"/>
      <c r="AO19" s="61"/>
      <c r="AP19" s="12"/>
      <c r="AQ19" s="60"/>
      <c r="AR19" s="12"/>
    </row>
    <row r="20" spans="2:44" ht="15" customHeight="1" x14ac:dyDescent="0.25">
      <c r="B20" s="58"/>
      <c r="C20" s="12"/>
      <c r="D20" s="12"/>
      <c r="E20" s="12"/>
      <c r="F20" s="12"/>
      <c r="G20" s="12"/>
      <c r="H20" s="12"/>
      <c r="I20" s="12"/>
      <c r="J20" s="12"/>
      <c r="K20" s="12"/>
      <c r="L20" s="12"/>
      <c r="M20" s="12"/>
      <c r="N20" s="12"/>
      <c r="O20" s="12"/>
      <c r="P20" s="61"/>
      <c r="Q20" s="84"/>
      <c r="R20" s="65"/>
      <c r="S20" s="66"/>
      <c r="T20" s="61"/>
      <c r="U20" s="61"/>
      <c r="V20" s="84"/>
      <c r="W20" s="84"/>
      <c r="X20" s="65"/>
      <c r="Y20" s="66"/>
      <c r="Z20" s="66"/>
      <c r="AA20" s="65"/>
      <c r="AB20" s="84"/>
      <c r="AC20" s="84"/>
      <c r="AD20" s="84"/>
      <c r="AE20" s="84"/>
      <c r="AF20" s="84"/>
      <c r="AG20" s="84"/>
      <c r="AH20" s="84"/>
      <c r="AI20" s="84"/>
      <c r="AJ20" s="61"/>
      <c r="AK20" s="61"/>
      <c r="AL20" s="61"/>
      <c r="AM20" s="61"/>
      <c r="AN20" s="61"/>
      <c r="AO20" s="61"/>
      <c r="AP20" s="12"/>
      <c r="AQ20" s="60"/>
      <c r="AR20" s="12"/>
    </row>
    <row r="21" spans="2:44" ht="15" customHeight="1" x14ac:dyDescent="0.25">
      <c r="B21" s="58"/>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60"/>
      <c r="AR21" s="12"/>
    </row>
    <row r="22" spans="2:44" ht="15" customHeight="1" x14ac:dyDescent="0.25">
      <c r="B22" s="67"/>
      <c r="C22" s="68"/>
      <c r="D22" s="68"/>
      <c r="E22" s="68"/>
      <c r="F22" s="68"/>
      <c r="G22" s="68"/>
      <c r="H22" s="68"/>
      <c r="I22" s="68"/>
      <c r="J22" s="68"/>
      <c r="K22" s="68"/>
      <c r="L22" s="68"/>
      <c r="M22" s="68"/>
      <c r="N22" s="68"/>
      <c r="O22" s="68"/>
      <c r="P22" s="12"/>
      <c r="Q22" s="12"/>
      <c r="R22" s="12"/>
      <c r="S22" s="12"/>
      <c r="T22" s="12"/>
      <c r="U22" s="12"/>
      <c r="V22" s="12"/>
      <c r="W22" s="12"/>
      <c r="X22" s="12"/>
      <c r="Y22" s="12"/>
      <c r="Z22" s="12"/>
      <c r="AA22" s="12"/>
      <c r="AB22" s="12"/>
      <c r="AC22" s="12"/>
      <c r="AD22" s="12"/>
      <c r="AE22" s="12"/>
      <c r="AF22" s="12"/>
      <c r="AG22" s="12"/>
      <c r="AH22" s="12"/>
      <c r="AI22" s="12"/>
      <c r="AJ22" s="69"/>
      <c r="AK22" s="69"/>
      <c r="AL22" s="69"/>
      <c r="AM22" s="69"/>
      <c r="AN22" s="69"/>
      <c r="AO22" s="69"/>
      <c r="AP22" s="70"/>
      <c r="AQ22" s="71"/>
      <c r="AR22" s="72"/>
    </row>
    <row r="23" spans="2:44" ht="15" customHeight="1" x14ac:dyDescent="0.25">
      <c r="B23" s="58"/>
      <c r="C23" s="73"/>
      <c r="D23" s="73"/>
      <c r="E23" s="73"/>
      <c r="F23" s="73"/>
      <c r="G23" s="73"/>
      <c r="H23" s="73"/>
      <c r="I23" s="73"/>
      <c r="J23" s="73"/>
      <c r="K23" s="73"/>
      <c r="L23" s="73"/>
      <c r="M23" s="73"/>
      <c r="N23" s="73"/>
      <c r="O23" s="73"/>
      <c r="P23" s="12"/>
      <c r="Q23" s="12"/>
      <c r="R23" s="12"/>
      <c r="S23" s="12"/>
      <c r="T23" s="12"/>
      <c r="U23" s="12"/>
      <c r="V23" s="12"/>
      <c r="W23" s="12"/>
      <c r="X23" s="12"/>
      <c r="Y23" s="12"/>
      <c r="Z23" s="12"/>
      <c r="AA23" s="12"/>
      <c r="AB23" s="12"/>
      <c r="AC23" s="12"/>
      <c r="AD23" s="12"/>
      <c r="AE23" s="12"/>
      <c r="AF23" s="12"/>
      <c r="AG23" s="12"/>
      <c r="AH23" s="12"/>
      <c r="AI23" s="12"/>
      <c r="AJ23" s="69"/>
      <c r="AK23" s="69"/>
      <c r="AL23" s="69"/>
      <c r="AM23" s="69"/>
      <c r="AN23" s="69"/>
      <c r="AO23" s="69"/>
      <c r="AP23" s="69"/>
      <c r="AQ23" s="74"/>
      <c r="AR23" s="58"/>
    </row>
    <row r="24" spans="2:44" ht="15" customHeight="1" x14ac:dyDescent="0.25">
      <c r="B24" s="58"/>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60"/>
      <c r="AR24" s="58"/>
    </row>
    <row r="25" spans="2:44" ht="15" customHeight="1" x14ac:dyDescent="0.25">
      <c r="B25" s="58"/>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0"/>
      <c r="AR25" s="58"/>
    </row>
    <row r="26" spans="2:44" ht="15" customHeight="1" x14ac:dyDescent="0.25">
      <c r="B26" s="58"/>
      <c r="C26" s="75"/>
      <c r="D26" s="75"/>
      <c r="E26" s="75"/>
      <c r="F26" s="75"/>
      <c r="G26" s="75"/>
      <c r="H26" s="75"/>
      <c r="I26" s="75"/>
      <c r="J26" s="75"/>
      <c r="K26" s="75"/>
      <c r="L26" s="75"/>
      <c r="M26" s="75"/>
      <c r="N26" s="75"/>
      <c r="O26" s="75"/>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188"/>
      <c r="AQ26" s="76"/>
      <c r="AR26" s="12"/>
    </row>
    <row r="27" spans="2:44" ht="15" customHeight="1" x14ac:dyDescent="0.25">
      <c r="B27" s="58"/>
      <c r="C27" s="77"/>
      <c r="D27" s="77"/>
      <c r="E27" s="77"/>
      <c r="F27" s="77"/>
      <c r="G27" s="77"/>
      <c r="H27" s="77"/>
      <c r="I27" s="77"/>
      <c r="J27" s="77"/>
      <c r="K27" s="77"/>
      <c r="L27" s="77"/>
      <c r="M27" s="77"/>
      <c r="N27" s="77"/>
      <c r="O27" s="77"/>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188"/>
      <c r="AQ27" s="76"/>
      <c r="AR27" s="58"/>
    </row>
    <row r="28" spans="2:44" ht="15" customHeight="1" x14ac:dyDescent="0.25">
      <c r="B28" s="67"/>
      <c r="C28" s="78"/>
      <c r="D28" s="78"/>
      <c r="E28" s="78"/>
      <c r="F28" s="78"/>
      <c r="G28" s="78"/>
      <c r="H28" s="78"/>
      <c r="I28" s="78"/>
      <c r="J28" s="78"/>
      <c r="K28" s="78"/>
      <c r="L28" s="78"/>
      <c r="M28" s="78"/>
      <c r="N28" s="78"/>
      <c r="O28" s="78"/>
      <c r="P28" s="61"/>
      <c r="Q28" s="61"/>
      <c r="R28" s="61"/>
      <c r="S28" s="61"/>
      <c r="T28" s="61"/>
      <c r="U28" s="61"/>
      <c r="V28" s="61"/>
      <c r="W28" s="61"/>
      <c r="X28" s="61"/>
      <c r="Y28" s="61"/>
      <c r="Z28" s="61"/>
      <c r="AA28" s="61"/>
      <c r="AB28" s="61"/>
      <c r="AC28" s="61"/>
      <c r="AD28" s="61"/>
      <c r="AE28" s="61"/>
      <c r="AF28" s="61"/>
      <c r="AG28" s="61"/>
      <c r="AH28" s="61"/>
      <c r="AI28" s="61"/>
      <c r="AJ28" s="79"/>
      <c r="AK28" s="79"/>
      <c r="AL28" s="79"/>
      <c r="AM28" s="79"/>
      <c r="AN28" s="79"/>
      <c r="AO28" s="79"/>
      <c r="AP28" s="80"/>
      <c r="AQ28" s="71"/>
      <c r="AR28" s="72"/>
    </row>
    <row r="29" spans="2:44" ht="15" customHeight="1" x14ac:dyDescent="0.25">
      <c r="B29" s="58"/>
      <c r="C29" s="81"/>
      <c r="D29" s="81"/>
      <c r="E29" s="81"/>
      <c r="F29" s="81"/>
      <c r="G29" s="81"/>
      <c r="H29" s="81"/>
      <c r="I29" s="81"/>
      <c r="J29" s="81"/>
      <c r="K29" s="81"/>
      <c r="L29" s="81"/>
      <c r="M29" s="81"/>
      <c r="N29" s="81"/>
      <c r="O29" s="81"/>
      <c r="P29" s="61"/>
      <c r="Q29" s="61"/>
      <c r="R29" s="61"/>
      <c r="S29" s="61"/>
      <c r="T29" s="61"/>
      <c r="U29" s="61"/>
      <c r="V29" s="61"/>
      <c r="W29" s="61"/>
      <c r="X29" s="61"/>
      <c r="Y29" s="61"/>
      <c r="Z29" s="61"/>
      <c r="AA29" s="61"/>
      <c r="AB29" s="61"/>
      <c r="AC29" s="61"/>
      <c r="AD29" s="61"/>
      <c r="AE29" s="61"/>
      <c r="AF29" s="61"/>
      <c r="AG29" s="61"/>
      <c r="AH29" s="61"/>
      <c r="AI29" s="61"/>
      <c r="AJ29" s="79"/>
      <c r="AK29" s="79"/>
      <c r="AL29" s="79"/>
      <c r="AM29" s="79"/>
      <c r="AN29" s="79"/>
      <c r="AO29" s="79"/>
      <c r="AP29" s="79"/>
      <c r="AQ29" s="74"/>
      <c r="AR29" s="58"/>
    </row>
    <row r="30" spans="2:44" ht="15" customHeight="1" x14ac:dyDescent="0.25">
      <c r="B30" s="58"/>
      <c r="C30" s="75"/>
      <c r="D30" s="75"/>
      <c r="E30" s="75"/>
      <c r="F30" s="75"/>
      <c r="G30" s="75"/>
      <c r="H30" s="75"/>
      <c r="I30" s="75"/>
      <c r="J30" s="75"/>
      <c r="K30" s="75"/>
      <c r="L30" s="75"/>
      <c r="M30" s="75"/>
      <c r="N30" s="75"/>
      <c r="O30" s="75"/>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82"/>
      <c r="AQ30" s="76"/>
      <c r="AR30" s="12"/>
    </row>
    <row r="31" spans="2:44" ht="15" customHeight="1" x14ac:dyDescent="0.25">
      <c r="B31" s="83"/>
      <c r="C31" s="189" t="s">
        <v>28</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85"/>
      <c r="AR31" s="58"/>
    </row>
    <row r="32" spans="2:44" s="91" customFormat="1" ht="18" customHeight="1" x14ac:dyDescent="0.25">
      <c r="B32" s="86"/>
      <c r="C32" s="87">
        <v>1</v>
      </c>
      <c r="D32" s="88">
        <v>2</v>
      </c>
      <c r="E32" s="88">
        <v>3</v>
      </c>
      <c r="F32" s="88">
        <v>4</v>
      </c>
      <c r="G32" s="88">
        <v>5</v>
      </c>
      <c r="H32" s="88">
        <v>6</v>
      </c>
      <c r="I32" s="88">
        <v>7</v>
      </c>
      <c r="J32" s="88">
        <v>8</v>
      </c>
      <c r="K32" s="88">
        <v>9</v>
      </c>
      <c r="L32" s="88">
        <v>10</v>
      </c>
      <c r="M32" s="88">
        <v>11</v>
      </c>
      <c r="N32" s="88">
        <v>12</v>
      </c>
      <c r="O32" s="88">
        <v>13</v>
      </c>
      <c r="P32" s="88">
        <v>14</v>
      </c>
      <c r="Q32" s="88">
        <v>15</v>
      </c>
      <c r="R32" s="88">
        <v>16</v>
      </c>
      <c r="S32" s="88">
        <v>17</v>
      </c>
      <c r="T32" s="88">
        <v>18</v>
      </c>
      <c r="U32" s="88">
        <v>19</v>
      </c>
      <c r="V32" s="88">
        <v>20</v>
      </c>
      <c r="W32" s="88">
        <v>21</v>
      </c>
      <c r="X32" s="88">
        <v>22</v>
      </c>
      <c r="Y32" s="88">
        <v>23</v>
      </c>
      <c r="Z32" s="88">
        <v>24</v>
      </c>
      <c r="AA32" s="88">
        <v>25</v>
      </c>
      <c r="AB32" s="88">
        <v>26</v>
      </c>
      <c r="AC32" s="88">
        <v>27</v>
      </c>
      <c r="AD32" s="88">
        <v>28</v>
      </c>
      <c r="AE32" s="88">
        <v>29</v>
      </c>
      <c r="AF32" s="88">
        <v>30</v>
      </c>
      <c r="AG32" s="88">
        <v>31</v>
      </c>
      <c r="AH32" s="88">
        <v>32</v>
      </c>
      <c r="AI32" s="88">
        <v>33</v>
      </c>
      <c r="AJ32" s="88">
        <v>34</v>
      </c>
      <c r="AK32" s="88">
        <v>35</v>
      </c>
      <c r="AL32" s="88">
        <v>36</v>
      </c>
      <c r="AM32" s="88">
        <v>37</v>
      </c>
      <c r="AN32" s="88">
        <v>38</v>
      </c>
      <c r="AO32" s="88">
        <v>39</v>
      </c>
      <c r="AP32" s="88">
        <v>40</v>
      </c>
      <c r="AQ32" s="74"/>
    </row>
    <row r="33" spans="2:82" ht="27.75" customHeight="1" x14ac:dyDescent="0.25">
      <c r="B33" s="83"/>
      <c r="C33" s="19">
        <v>150</v>
      </c>
      <c r="D33" s="32">
        <v>150</v>
      </c>
      <c r="E33" s="32">
        <v>150</v>
      </c>
      <c r="F33" s="32">
        <v>150</v>
      </c>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60"/>
    </row>
    <row r="34" spans="2:82" ht="15" customHeight="1" x14ac:dyDescent="0.25">
      <c r="B34" s="83"/>
      <c r="C34" s="47" t="s">
        <v>29</v>
      </c>
      <c r="D34" s="33" t="s">
        <v>29</v>
      </c>
      <c r="E34" s="47" t="s">
        <v>29</v>
      </c>
      <c r="F34" s="33" t="s">
        <v>29</v>
      </c>
      <c r="G34" s="47" t="s">
        <v>29</v>
      </c>
      <c r="H34" s="33" t="s">
        <v>29</v>
      </c>
      <c r="I34" s="47" t="s">
        <v>29</v>
      </c>
      <c r="J34" s="33" t="s">
        <v>29</v>
      </c>
      <c r="K34" s="47" t="s">
        <v>29</v>
      </c>
      <c r="L34" s="33" t="s">
        <v>29</v>
      </c>
      <c r="M34" s="47" t="s">
        <v>29</v>
      </c>
      <c r="N34" s="33" t="s">
        <v>29</v>
      </c>
      <c r="O34" s="47" t="s">
        <v>29</v>
      </c>
      <c r="P34" s="33" t="s">
        <v>29</v>
      </c>
      <c r="Q34" s="47" t="s">
        <v>29</v>
      </c>
      <c r="R34" s="33" t="s">
        <v>29</v>
      </c>
      <c r="S34" s="47" t="s">
        <v>29</v>
      </c>
      <c r="T34" s="33" t="s">
        <v>29</v>
      </c>
      <c r="U34" s="47" t="s">
        <v>29</v>
      </c>
      <c r="V34" s="33" t="s">
        <v>29</v>
      </c>
      <c r="W34" s="47" t="s">
        <v>29</v>
      </c>
      <c r="X34" s="33" t="s">
        <v>29</v>
      </c>
      <c r="Y34" s="47" t="s">
        <v>29</v>
      </c>
      <c r="Z34" s="33" t="s">
        <v>29</v>
      </c>
      <c r="AA34" s="47" t="s">
        <v>29</v>
      </c>
      <c r="AB34" s="33" t="s">
        <v>29</v>
      </c>
      <c r="AC34" s="47" t="s">
        <v>29</v>
      </c>
      <c r="AD34" s="33" t="s">
        <v>29</v>
      </c>
      <c r="AE34" s="47" t="s">
        <v>29</v>
      </c>
      <c r="AF34" s="33" t="s">
        <v>29</v>
      </c>
      <c r="AG34" s="47" t="s">
        <v>29</v>
      </c>
      <c r="AH34" s="33" t="s">
        <v>29</v>
      </c>
      <c r="AI34" s="47" t="s">
        <v>29</v>
      </c>
      <c r="AJ34" s="33" t="s">
        <v>29</v>
      </c>
      <c r="AK34" s="47" t="s">
        <v>29</v>
      </c>
      <c r="AL34" s="33" t="s">
        <v>29</v>
      </c>
      <c r="AM34" s="47" t="s">
        <v>29</v>
      </c>
      <c r="AN34" s="33" t="s">
        <v>29</v>
      </c>
      <c r="AO34" s="47" t="s">
        <v>29</v>
      </c>
      <c r="AP34" s="33" t="s">
        <v>29</v>
      </c>
      <c r="AQ34" s="60"/>
      <c r="AR34" s="4"/>
    </row>
    <row r="35" spans="2:82" ht="15" customHeight="1" x14ac:dyDescent="0.25">
      <c r="B35" s="83"/>
      <c r="C35" s="6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62"/>
      <c r="AQ35" s="76"/>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row>
    <row r="36" spans="2:82" ht="15" customHeight="1" x14ac:dyDescent="0.25">
      <c r="B36" s="83"/>
      <c r="C36" s="88">
        <v>41</v>
      </c>
      <c r="D36" s="88">
        <v>42</v>
      </c>
      <c r="E36" s="88">
        <v>43</v>
      </c>
      <c r="F36" s="88">
        <v>44</v>
      </c>
      <c r="G36" s="88">
        <v>45</v>
      </c>
      <c r="H36" s="88">
        <v>46</v>
      </c>
      <c r="I36" s="88">
        <v>47</v>
      </c>
      <c r="J36" s="88">
        <v>48</v>
      </c>
      <c r="K36" s="88">
        <v>49</v>
      </c>
      <c r="L36" s="88">
        <v>50</v>
      </c>
      <c r="M36" s="88">
        <v>51</v>
      </c>
      <c r="N36" s="88">
        <v>52</v>
      </c>
      <c r="O36" s="88">
        <v>53</v>
      </c>
      <c r="P36" s="88">
        <v>54</v>
      </c>
      <c r="Q36" s="88">
        <v>55</v>
      </c>
      <c r="R36" s="88">
        <v>56</v>
      </c>
      <c r="S36" s="88">
        <v>57</v>
      </c>
      <c r="T36" s="88">
        <v>58</v>
      </c>
      <c r="U36" s="88">
        <v>59</v>
      </c>
      <c r="V36" s="88">
        <v>60</v>
      </c>
      <c r="W36" s="88">
        <v>61</v>
      </c>
      <c r="X36" s="88">
        <v>62</v>
      </c>
      <c r="Y36" s="88">
        <v>63</v>
      </c>
      <c r="Z36" s="88">
        <v>64</v>
      </c>
      <c r="AA36" s="88">
        <v>65</v>
      </c>
      <c r="AB36" s="88">
        <v>66</v>
      </c>
      <c r="AC36" s="88">
        <v>67</v>
      </c>
      <c r="AD36" s="88">
        <v>68</v>
      </c>
      <c r="AE36" s="88">
        <v>69</v>
      </c>
      <c r="AF36" s="88">
        <v>70</v>
      </c>
      <c r="AG36" s="88">
        <v>71</v>
      </c>
      <c r="AH36" s="88">
        <v>72</v>
      </c>
      <c r="AI36" s="88">
        <v>73</v>
      </c>
      <c r="AJ36" s="88">
        <v>74</v>
      </c>
      <c r="AK36" s="88">
        <v>75</v>
      </c>
      <c r="AL36" s="88">
        <v>76</v>
      </c>
      <c r="AM36" s="88">
        <v>77</v>
      </c>
      <c r="AN36" s="88">
        <v>78</v>
      </c>
      <c r="AO36" s="88">
        <v>79</v>
      </c>
      <c r="AP36" s="88">
        <v>80</v>
      </c>
      <c r="AQ36" s="76"/>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row>
    <row r="37" spans="2:82" ht="32.25" customHeight="1" x14ac:dyDescent="0.25">
      <c r="B37" s="83"/>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71"/>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row>
    <row r="38" spans="2:82" ht="15" customHeight="1" x14ac:dyDescent="0.25">
      <c r="B38" s="83"/>
      <c r="C38" s="47" t="s">
        <v>29</v>
      </c>
      <c r="D38" s="33" t="s">
        <v>29</v>
      </c>
      <c r="E38" s="47" t="s">
        <v>29</v>
      </c>
      <c r="F38" s="33" t="s">
        <v>29</v>
      </c>
      <c r="G38" s="47" t="s">
        <v>29</v>
      </c>
      <c r="H38" s="33" t="s">
        <v>29</v>
      </c>
      <c r="I38" s="47" t="s">
        <v>29</v>
      </c>
      <c r="J38" s="33" t="s">
        <v>29</v>
      </c>
      <c r="K38" s="47" t="s">
        <v>29</v>
      </c>
      <c r="L38" s="33" t="s">
        <v>29</v>
      </c>
      <c r="M38" s="47" t="s">
        <v>29</v>
      </c>
      <c r="N38" s="33" t="s">
        <v>29</v>
      </c>
      <c r="O38" s="47" t="s">
        <v>29</v>
      </c>
      <c r="P38" s="33" t="s">
        <v>29</v>
      </c>
      <c r="Q38" s="47" t="s">
        <v>29</v>
      </c>
      <c r="R38" s="33" t="s">
        <v>29</v>
      </c>
      <c r="S38" s="47" t="s">
        <v>29</v>
      </c>
      <c r="T38" s="33" t="s">
        <v>29</v>
      </c>
      <c r="U38" s="47" t="s">
        <v>29</v>
      </c>
      <c r="V38" s="33" t="s">
        <v>29</v>
      </c>
      <c r="W38" s="47" t="s">
        <v>29</v>
      </c>
      <c r="X38" s="33" t="s">
        <v>29</v>
      </c>
      <c r="Y38" s="47" t="s">
        <v>29</v>
      </c>
      <c r="Z38" s="33" t="s">
        <v>29</v>
      </c>
      <c r="AA38" s="47" t="s">
        <v>29</v>
      </c>
      <c r="AB38" s="33" t="s">
        <v>29</v>
      </c>
      <c r="AC38" s="47" t="s">
        <v>29</v>
      </c>
      <c r="AD38" s="33" t="s">
        <v>29</v>
      </c>
      <c r="AE38" s="47" t="s">
        <v>29</v>
      </c>
      <c r="AF38" s="33" t="s">
        <v>29</v>
      </c>
      <c r="AG38" s="47" t="s">
        <v>29</v>
      </c>
      <c r="AH38" s="33" t="s">
        <v>29</v>
      </c>
      <c r="AI38" s="47" t="s">
        <v>29</v>
      </c>
      <c r="AJ38" s="33" t="s">
        <v>29</v>
      </c>
      <c r="AK38" s="47" t="s">
        <v>29</v>
      </c>
      <c r="AL38" s="33" t="s">
        <v>29</v>
      </c>
      <c r="AM38" s="47" t="s">
        <v>29</v>
      </c>
      <c r="AN38" s="33" t="s">
        <v>29</v>
      </c>
      <c r="AO38" s="47" t="s">
        <v>29</v>
      </c>
      <c r="AP38" s="33" t="s">
        <v>29</v>
      </c>
      <c r="AQ38" s="74"/>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row>
    <row r="39" spans="2:82" ht="15" customHeight="1" x14ac:dyDescent="0.25">
      <c r="B39" s="83"/>
      <c r="C39" s="84"/>
      <c r="D39" s="190" t="s">
        <v>30</v>
      </c>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2"/>
      <c r="AQ39" s="95"/>
      <c r="AR39" s="58"/>
      <c r="AV39" s="94"/>
    </row>
    <row r="40" spans="2:82" ht="15" customHeight="1" x14ac:dyDescent="0.25">
      <c r="B40" s="58"/>
      <c r="C40" s="6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2"/>
      <c r="AQ40" s="95"/>
      <c r="AR40" s="12"/>
      <c r="AV40" s="94"/>
    </row>
    <row r="41" spans="2:82" ht="13.5" customHeight="1" x14ac:dyDescent="0.25">
      <c r="B41" s="58"/>
      <c r="C41" s="61"/>
      <c r="D41" s="61"/>
      <c r="E41" s="61"/>
      <c r="F41" s="61"/>
      <c r="G41" s="61"/>
      <c r="H41" s="61"/>
      <c r="I41" s="61"/>
      <c r="J41" s="61"/>
      <c r="K41" s="61"/>
      <c r="L41" s="61"/>
      <c r="M41" s="61"/>
      <c r="N41" s="61"/>
      <c r="O41" s="61"/>
      <c r="P41" s="96"/>
      <c r="Q41" s="96"/>
      <c r="R41" s="96"/>
      <c r="S41" s="96"/>
      <c r="T41" s="61"/>
      <c r="U41" s="61"/>
      <c r="V41" s="61"/>
      <c r="W41" s="61"/>
      <c r="X41" s="61"/>
      <c r="Y41" s="61"/>
      <c r="Z41" s="61"/>
      <c r="AA41" s="61"/>
      <c r="AB41" s="61"/>
      <c r="AC41" s="61"/>
      <c r="AD41" s="61"/>
      <c r="AE41" s="61"/>
      <c r="AF41" s="61"/>
      <c r="AG41" s="61"/>
      <c r="AH41" s="61"/>
      <c r="AI41" s="61"/>
      <c r="AJ41" s="61"/>
      <c r="AK41" s="61"/>
      <c r="AL41" s="61"/>
      <c r="AM41" s="61"/>
      <c r="AN41" s="61"/>
      <c r="AO41" s="61"/>
      <c r="AP41" s="84"/>
      <c r="AQ41" s="85"/>
      <c r="AR41" s="12"/>
      <c r="AV41" s="94"/>
    </row>
    <row r="42" spans="2:82" ht="166.5" customHeight="1" x14ac:dyDescent="0.25">
      <c r="B42" s="58"/>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84"/>
      <c r="AQ42" s="85"/>
      <c r="AR42" s="12"/>
      <c r="AV42" s="94"/>
    </row>
    <row r="43" spans="2:82" ht="15" customHeight="1" x14ac:dyDescent="0.25">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9"/>
      <c r="AQ43" s="100"/>
      <c r="AR43" s="12"/>
      <c r="AV43" s="94"/>
    </row>
    <row r="44" spans="2:82" ht="12" customHeight="1" x14ac:dyDescent="0.25">
      <c r="B44" s="56"/>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56"/>
      <c r="AQ44" s="9"/>
      <c r="AR44" s="12"/>
      <c r="AV44" s="94"/>
    </row>
    <row r="45" spans="2:82" ht="5.25" customHeight="1" x14ac:dyDescent="0.25">
      <c r="B45" s="49"/>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7"/>
      <c r="AR45" s="9"/>
      <c r="AV45" s="94"/>
    </row>
    <row r="46" spans="2:82" ht="15.75" customHeight="1" x14ac:dyDescent="0.25">
      <c r="B46" s="58"/>
      <c r="C46" s="101" t="s">
        <v>31</v>
      </c>
      <c r="D46" s="102"/>
      <c r="E46" s="102"/>
      <c r="F46" s="103" t="s">
        <v>32</v>
      </c>
      <c r="G46" s="103"/>
      <c r="H46" s="103"/>
      <c r="I46" s="103"/>
      <c r="J46" s="103"/>
      <c r="K46" s="103"/>
      <c r="L46" s="103"/>
      <c r="M46" s="103"/>
      <c r="N46" s="103"/>
      <c r="O46" s="102"/>
      <c r="Q46" s="104"/>
      <c r="R46" s="104"/>
      <c r="S46" s="104"/>
      <c r="T46" s="103"/>
      <c r="U46" s="103"/>
      <c r="V46" s="104"/>
      <c r="W46" s="104"/>
      <c r="X46" s="104"/>
      <c r="Y46" s="104"/>
      <c r="Z46" s="104"/>
      <c r="AA46" s="104"/>
      <c r="AB46" s="37"/>
      <c r="AC46" s="37"/>
      <c r="AD46" s="37"/>
      <c r="AE46" s="37"/>
      <c r="AF46" s="37"/>
      <c r="AG46" s="37"/>
      <c r="AH46" s="37"/>
      <c r="AI46" s="37"/>
      <c r="AJ46" s="12"/>
      <c r="AK46" s="12"/>
      <c r="AL46" s="12"/>
      <c r="AM46" s="12"/>
      <c r="AN46" s="12"/>
      <c r="AO46" s="12"/>
      <c r="AP46" s="12"/>
      <c r="AQ46" s="60"/>
      <c r="AR46" s="9"/>
      <c r="AV46" s="94"/>
    </row>
    <row r="47" spans="2:82" ht="6" customHeight="1" x14ac:dyDescent="0.25">
      <c r="B47" s="58"/>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60"/>
      <c r="AR47" s="9"/>
    </row>
    <row r="48" spans="2:82" ht="24" customHeight="1" x14ac:dyDescent="0.25">
      <c r="B48" s="58"/>
      <c r="C48" s="12"/>
      <c r="D48" s="12"/>
      <c r="E48" s="12"/>
      <c r="F48" s="176" t="s">
        <v>48</v>
      </c>
      <c r="G48" s="177"/>
      <c r="H48" s="177"/>
      <c r="I48" s="177"/>
      <c r="J48" s="177"/>
      <c r="K48" s="177"/>
      <c r="L48" s="177"/>
      <c r="M48" s="177"/>
      <c r="N48" s="177"/>
      <c r="O48" s="177"/>
      <c r="P48" s="177"/>
      <c r="Q48" s="177"/>
      <c r="R48" s="177"/>
      <c r="S48" s="177"/>
      <c r="T48" s="177"/>
      <c r="U48" s="177"/>
      <c r="V48" s="178"/>
      <c r="W48" s="179">
        <f>$D$75</f>
        <v>2.937115443449049</v>
      </c>
      <c r="X48" s="180"/>
      <c r="Y48" s="181" t="s">
        <v>4</v>
      </c>
      <c r="Z48" s="182"/>
      <c r="AO48" s="12"/>
      <c r="AP48" s="12"/>
      <c r="AQ48" s="60"/>
      <c r="AR48" s="9"/>
    </row>
    <row r="49" spans="2:53" ht="9" customHeight="1" x14ac:dyDescent="0.25">
      <c r="B49" s="58"/>
      <c r="C49" s="12"/>
      <c r="D49" s="12"/>
      <c r="E49" s="12"/>
      <c r="O49" s="105"/>
      <c r="P49" s="105"/>
      <c r="Q49" s="105"/>
      <c r="R49" s="105"/>
      <c r="S49" s="4"/>
      <c r="T49" s="4"/>
      <c r="U49" s="4"/>
      <c r="V49" s="4"/>
      <c r="W49" s="106"/>
      <c r="X49" s="107"/>
      <c r="Y49" s="65"/>
      <c r="AA49" s="105"/>
      <c r="AB49" s="105"/>
      <c r="AC49" s="105"/>
      <c r="AD49" s="105"/>
      <c r="AE49" s="105"/>
      <c r="AF49" s="105"/>
      <c r="AG49" s="105"/>
      <c r="AH49" s="105"/>
      <c r="AI49" s="105"/>
      <c r="AJ49" s="105"/>
      <c r="AK49" s="105"/>
      <c r="AL49" s="106"/>
      <c r="AM49" s="107"/>
      <c r="AN49" s="65"/>
      <c r="AO49" s="12"/>
      <c r="AP49" s="12"/>
      <c r="AQ49" s="60"/>
      <c r="AR49" s="9"/>
    </row>
    <row r="50" spans="2:53" ht="24" customHeight="1" x14ac:dyDescent="0.25">
      <c r="B50" s="58"/>
      <c r="C50" s="12"/>
      <c r="D50" s="12"/>
      <c r="E50" s="12"/>
      <c r="F50" s="176" t="s">
        <v>49</v>
      </c>
      <c r="G50" s="177"/>
      <c r="H50" s="177"/>
      <c r="I50" s="177"/>
      <c r="J50" s="177"/>
      <c r="K50" s="177"/>
      <c r="L50" s="177"/>
      <c r="M50" s="177"/>
      <c r="N50" s="177"/>
      <c r="O50" s="177"/>
      <c r="P50" s="177"/>
      <c r="Q50" s="177"/>
      <c r="R50" s="177"/>
      <c r="S50" s="177"/>
      <c r="T50" s="177"/>
      <c r="U50" s="177"/>
      <c r="V50" s="178"/>
      <c r="W50" s="179">
        <f>MAX(C70:AP70)</f>
        <v>2.937115443449049</v>
      </c>
      <c r="X50" s="180"/>
      <c r="Y50" s="181" t="s">
        <v>4</v>
      </c>
      <c r="Z50" s="182"/>
      <c r="AO50" s="12"/>
      <c r="AP50" s="12"/>
      <c r="AQ50" s="60"/>
      <c r="AR50" s="9"/>
    </row>
    <row r="51" spans="2:53" ht="9" customHeight="1" x14ac:dyDescent="0.25">
      <c r="B51" s="58"/>
      <c r="C51" s="12"/>
      <c r="D51" s="12"/>
      <c r="E51" s="12"/>
      <c r="F51" s="43"/>
      <c r="G51" s="43"/>
      <c r="H51" s="43"/>
      <c r="I51" s="43"/>
      <c r="J51" s="43"/>
      <c r="K51" s="43"/>
      <c r="L51" s="43"/>
      <c r="M51" s="43"/>
      <c r="N51" s="43"/>
      <c r="O51" s="43"/>
      <c r="P51" s="43"/>
      <c r="Q51" s="43"/>
      <c r="R51" s="43"/>
      <c r="S51" s="4"/>
      <c r="T51" s="4"/>
      <c r="U51" s="4"/>
      <c r="V51" s="4"/>
      <c r="W51" s="43"/>
      <c r="X51" s="43"/>
      <c r="AO51" s="12"/>
      <c r="AP51" s="12"/>
      <c r="AQ51" s="60"/>
      <c r="AR51" s="9"/>
    </row>
    <row r="52" spans="2:53" ht="24" customHeight="1" x14ac:dyDescent="0.25">
      <c r="B52" s="58"/>
      <c r="C52" s="12"/>
      <c r="D52" s="12"/>
      <c r="E52" s="12"/>
      <c r="F52" s="176" t="s">
        <v>35</v>
      </c>
      <c r="G52" s="177"/>
      <c r="H52" s="177"/>
      <c r="I52" s="177"/>
      <c r="J52" s="177"/>
      <c r="K52" s="177"/>
      <c r="L52" s="177"/>
      <c r="M52" s="177"/>
      <c r="N52" s="177"/>
      <c r="O52" s="177"/>
      <c r="P52" s="177"/>
      <c r="Q52" s="177"/>
      <c r="R52" s="177"/>
      <c r="S52" s="177"/>
      <c r="T52" s="177"/>
      <c r="U52" s="177"/>
      <c r="V52" s="178"/>
      <c r="W52" s="183" t="str">
        <f>IF(Q13="m³/hour",(7200*((AM13*3.6)/(AM11^2))*(((2/3)*AM11)/Q15)),(IF(Q13="L/second",(7200*(AM13/(AM11^2))*(((2/3)*AM11)/Q15)),"")))</f>
        <v/>
      </c>
      <c r="X52" s="180"/>
      <c r="Y52" s="181" t="s">
        <v>36</v>
      </c>
      <c r="Z52" s="182"/>
      <c r="AO52" s="12"/>
      <c r="AP52" s="12"/>
      <c r="AQ52" s="60"/>
      <c r="AR52" s="9"/>
    </row>
    <row r="53" spans="2:53" ht="9" customHeight="1" x14ac:dyDescent="0.25">
      <c r="B53" s="58"/>
      <c r="C53" s="12"/>
      <c r="D53" s="12"/>
      <c r="E53" s="12"/>
      <c r="F53" s="43"/>
      <c r="G53" s="43"/>
      <c r="H53" s="43"/>
      <c r="I53" s="43"/>
      <c r="J53" s="43"/>
      <c r="K53" s="43"/>
      <c r="L53" s="43"/>
      <c r="M53" s="43"/>
      <c r="N53" s="43"/>
      <c r="O53" s="43"/>
      <c r="P53" s="43"/>
      <c r="Q53" s="43"/>
      <c r="R53" s="43"/>
      <c r="S53" s="4"/>
      <c r="T53" s="4"/>
      <c r="U53" s="4"/>
      <c r="V53" s="4"/>
      <c r="W53" s="43"/>
      <c r="X53" s="43"/>
      <c r="AO53" s="12"/>
      <c r="AP53" s="12"/>
      <c r="AQ53" s="60"/>
      <c r="AR53" s="9"/>
    </row>
    <row r="54" spans="2:53" ht="24" customHeight="1" x14ac:dyDescent="0.25">
      <c r="B54" s="58"/>
      <c r="C54" s="12"/>
      <c r="D54" s="12"/>
      <c r="E54" s="12"/>
      <c r="F54" s="176" t="s">
        <v>37</v>
      </c>
      <c r="G54" s="177"/>
      <c r="H54" s="177"/>
      <c r="I54" s="177"/>
      <c r="J54" s="177"/>
      <c r="K54" s="177"/>
      <c r="L54" s="177"/>
      <c r="M54" s="177"/>
      <c r="N54" s="177"/>
      <c r="O54" s="177"/>
      <c r="P54" s="177"/>
      <c r="Q54" s="177"/>
      <c r="R54" s="177"/>
      <c r="S54" s="177"/>
      <c r="T54" s="177"/>
      <c r="U54" s="177"/>
      <c r="V54" s="178"/>
      <c r="W54" s="179" t="str">
        <f>IF(Q13="m³/hour",(7200*((AM13*3.6)/(AM11^2))*(AM11/Q15)),(IF(Q13="L/second",(7200*(AM13/(AM11^2))*(AM11/Q15)),"")))</f>
        <v/>
      </c>
      <c r="X54" s="180"/>
      <c r="Y54" s="181" t="s">
        <v>36</v>
      </c>
      <c r="Z54" s="182"/>
      <c r="AO54" s="12"/>
      <c r="AP54" s="12"/>
      <c r="AQ54" s="60"/>
      <c r="AR54" s="9"/>
    </row>
    <row r="55" spans="2:53" ht="9" customHeight="1" x14ac:dyDescent="0.25">
      <c r="B55" s="58"/>
      <c r="C55" s="12"/>
      <c r="D55" s="12"/>
      <c r="E55" s="12"/>
      <c r="F55" s="43"/>
      <c r="G55" s="43"/>
      <c r="H55" s="43"/>
      <c r="I55" s="43"/>
      <c r="J55" s="43"/>
      <c r="K55" s="43"/>
      <c r="L55" s="43"/>
      <c r="M55" s="43"/>
      <c r="N55" s="43"/>
      <c r="O55" s="43"/>
      <c r="P55" s="43"/>
      <c r="Q55" s="43"/>
      <c r="R55" s="43"/>
      <c r="S55" s="4"/>
      <c r="T55" s="4"/>
      <c r="U55" s="4"/>
      <c r="V55" s="4"/>
      <c r="W55" s="43"/>
      <c r="X55" s="43"/>
      <c r="AO55" s="12"/>
      <c r="AP55" s="12"/>
      <c r="AQ55" s="60"/>
      <c r="AR55" s="9"/>
    </row>
    <row r="56" spans="2:53" ht="24" customHeight="1" x14ac:dyDescent="0.25">
      <c r="B56" s="58"/>
      <c r="C56" s="12"/>
      <c r="D56" s="12"/>
      <c r="E56" s="12"/>
      <c r="F56" s="176" t="s">
        <v>54</v>
      </c>
      <c r="G56" s="177"/>
      <c r="H56" s="177"/>
      <c r="I56" s="177"/>
      <c r="J56" s="177"/>
      <c r="K56" s="177"/>
      <c r="L56" s="177"/>
      <c r="M56" s="177"/>
      <c r="N56" s="177"/>
      <c r="O56" s="177"/>
      <c r="P56" s="177"/>
      <c r="Q56" s="177"/>
      <c r="R56" s="177"/>
      <c r="S56" s="177"/>
      <c r="T56" s="177"/>
      <c r="U56" s="177"/>
      <c r="V56" s="178"/>
      <c r="W56" s="179" t="e">
        <f>W48/(((Q11*60)+S11)/3600)*(10/Q15)</f>
        <v>#DIV/0!</v>
      </c>
      <c r="X56" s="180"/>
      <c r="Y56" s="181" t="s">
        <v>36</v>
      </c>
      <c r="Z56" s="182"/>
      <c r="AO56" s="12"/>
      <c r="AP56" s="12"/>
      <c r="AQ56" s="60"/>
      <c r="AR56" s="9"/>
    </row>
    <row r="57" spans="2:53" ht="9" customHeight="1" x14ac:dyDescent="0.25">
      <c r="B57" s="58"/>
      <c r="C57" s="12"/>
      <c r="D57" s="12"/>
      <c r="E57" s="12"/>
      <c r="F57" s="43"/>
      <c r="G57" s="43"/>
      <c r="H57" s="43"/>
      <c r="I57" s="43"/>
      <c r="J57" s="43"/>
      <c r="K57" s="43"/>
      <c r="L57" s="43"/>
      <c r="M57" s="43"/>
      <c r="N57" s="43"/>
      <c r="O57" s="43"/>
      <c r="P57" s="43"/>
      <c r="Q57" s="43"/>
      <c r="R57" s="43"/>
      <c r="S57" s="4"/>
      <c r="T57" s="4"/>
      <c r="U57" s="4"/>
      <c r="V57" s="4"/>
      <c r="W57" s="43"/>
      <c r="X57" s="43"/>
      <c r="AO57" s="12"/>
      <c r="AP57" s="12"/>
      <c r="AQ57" s="60"/>
      <c r="AR57" s="9"/>
    </row>
    <row r="58" spans="2:53" ht="24" customHeight="1" x14ac:dyDescent="0.25">
      <c r="B58" s="58"/>
      <c r="C58" s="12"/>
      <c r="D58" s="12"/>
      <c r="E58" s="12"/>
      <c r="F58" s="176" t="s">
        <v>50</v>
      </c>
      <c r="G58" s="177"/>
      <c r="H58" s="177"/>
      <c r="I58" s="177"/>
      <c r="J58" s="177"/>
      <c r="K58" s="177"/>
      <c r="L58" s="177"/>
      <c r="M58" s="177"/>
      <c r="N58" s="177"/>
      <c r="O58" s="177"/>
      <c r="P58" s="177"/>
      <c r="Q58" s="177"/>
      <c r="R58" s="177"/>
      <c r="S58" s="177"/>
      <c r="T58" s="177"/>
      <c r="U58" s="177"/>
      <c r="V58" s="178"/>
      <c r="W58" s="198">
        <f>E75/D75</f>
        <v>1</v>
      </c>
      <c r="X58" s="173"/>
      <c r="AO58" s="12"/>
      <c r="AP58" s="12"/>
      <c r="AQ58" s="60"/>
      <c r="AR58" s="9"/>
    </row>
    <row r="59" spans="2:53" ht="13.5" customHeight="1" x14ac:dyDescent="0.25">
      <c r="B59" s="97"/>
      <c r="C59" s="98"/>
      <c r="D59" s="98"/>
      <c r="E59" s="98"/>
      <c r="F59" s="98"/>
      <c r="G59" s="98"/>
      <c r="H59" s="98"/>
      <c r="I59" s="98"/>
      <c r="J59" s="98"/>
      <c r="K59" s="98"/>
      <c r="L59" s="98"/>
      <c r="M59" s="98"/>
      <c r="N59" s="98"/>
      <c r="O59" s="98"/>
      <c r="P59" s="108"/>
      <c r="Q59" s="109"/>
      <c r="R59" s="110"/>
      <c r="S59" s="108"/>
      <c r="T59" s="108"/>
      <c r="U59" s="108"/>
      <c r="V59" s="109"/>
      <c r="W59" s="109"/>
      <c r="X59" s="110"/>
      <c r="Y59" s="108"/>
      <c r="Z59" s="108"/>
      <c r="AA59" s="98"/>
      <c r="AB59" s="98"/>
      <c r="AC59" s="98"/>
      <c r="AD59" s="98"/>
      <c r="AE59" s="98"/>
      <c r="AF59" s="98"/>
      <c r="AG59" s="98"/>
      <c r="AH59" s="98"/>
      <c r="AI59" s="98"/>
      <c r="AJ59" s="98"/>
      <c r="AK59" s="98"/>
      <c r="AL59" s="98"/>
      <c r="AM59" s="98"/>
      <c r="AN59" s="98"/>
      <c r="AO59" s="98"/>
      <c r="AP59" s="98"/>
      <c r="AQ59" s="111"/>
      <c r="AR59" s="9"/>
      <c r="AV59" s="112"/>
      <c r="AW59" s="113"/>
      <c r="AX59" s="113"/>
      <c r="AY59" s="114"/>
      <c r="AZ59" s="61"/>
      <c r="BA59" s="112"/>
    </row>
    <row r="60" spans="2:53" ht="10.5" customHeight="1" x14ac:dyDescent="0.2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V60" s="112"/>
      <c r="AW60" s="174"/>
      <c r="AX60" s="174"/>
      <c r="AY60" s="117"/>
      <c r="AZ60" s="118"/>
      <c r="BA60" s="112"/>
    </row>
    <row r="61" spans="2:53" ht="15" customHeight="1" x14ac:dyDescent="0.25">
      <c r="B61" s="175" t="s">
        <v>39</v>
      </c>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19"/>
    </row>
    <row r="62" spans="2:53" x14ac:dyDescent="0.2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19"/>
    </row>
    <row r="63" spans="2:53" x14ac:dyDescent="0.2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19"/>
    </row>
    <row r="64" spans="2:53" x14ac:dyDescent="0.2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19"/>
    </row>
    <row r="65" spans="1:82" ht="9.75" customHeight="1" x14ac:dyDescent="0.25">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row>
    <row r="66" spans="1:82" ht="15" customHeight="1" x14ac:dyDescent="0.25">
      <c r="A66" s="121"/>
      <c r="B66" s="122" t="s">
        <v>59</v>
      </c>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t="s">
        <v>40</v>
      </c>
      <c r="AQ66" s="121"/>
      <c r="AR66" s="123"/>
    </row>
    <row r="67" spans="1:82" s="127" customFormat="1" x14ac:dyDescent="0.25">
      <c r="A67" s="124"/>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6"/>
    </row>
    <row r="68" spans="1:82" s="133" customFormat="1" x14ac:dyDescent="0.25">
      <c r="B68" s="134"/>
      <c r="C68" s="134">
        <v>1</v>
      </c>
      <c r="D68" s="134">
        <v>2</v>
      </c>
      <c r="E68" s="134">
        <v>3</v>
      </c>
      <c r="F68" s="134">
        <v>4</v>
      </c>
      <c r="G68" s="134">
        <v>5</v>
      </c>
      <c r="H68" s="134">
        <v>6</v>
      </c>
      <c r="I68" s="134">
        <v>7</v>
      </c>
      <c r="J68" s="134">
        <v>8</v>
      </c>
      <c r="K68" s="134">
        <v>9</v>
      </c>
      <c r="L68" s="134">
        <v>10</v>
      </c>
      <c r="M68" s="134">
        <v>11</v>
      </c>
      <c r="N68" s="134">
        <v>12</v>
      </c>
      <c r="O68" s="134">
        <v>13</v>
      </c>
      <c r="P68" s="134">
        <v>14</v>
      </c>
      <c r="Q68" s="134">
        <v>15</v>
      </c>
      <c r="R68" s="134">
        <v>16</v>
      </c>
      <c r="S68" s="134">
        <v>17</v>
      </c>
      <c r="T68" s="134">
        <v>18</v>
      </c>
      <c r="U68" s="134">
        <v>19</v>
      </c>
      <c r="V68" s="134">
        <v>20</v>
      </c>
      <c r="W68" s="134">
        <v>21</v>
      </c>
      <c r="X68" s="134">
        <v>22</v>
      </c>
      <c r="Y68" s="134">
        <v>23</v>
      </c>
      <c r="Z68" s="134">
        <v>24</v>
      </c>
      <c r="AA68" s="134">
        <v>25</v>
      </c>
      <c r="AB68" s="134">
        <v>26</v>
      </c>
      <c r="AC68" s="134">
        <v>27</v>
      </c>
      <c r="AD68" s="134">
        <v>28</v>
      </c>
      <c r="AE68" s="134">
        <v>29</v>
      </c>
      <c r="AF68" s="134">
        <v>30</v>
      </c>
      <c r="AG68" s="134">
        <v>31</v>
      </c>
      <c r="AH68" s="134">
        <v>32</v>
      </c>
      <c r="AI68" s="134">
        <v>33</v>
      </c>
      <c r="AJ68" s="134">
        <v>34</v>
      </c>
      <c r="AK68" s="134">
        <v>35</v>
      </c>
      <c r="AL68" s="134">
        <v>36</v>
      </c>
      <c r="AM68" s="134">
        <v>37</v>
      </c>
      <c r="AN68" s="134">
        <v>38</v>
      </c>
      <c r="AO68" s="134">
        <v>39</v>
      </c>
      <c r="AP68" s="134">
        <v>40</v>
      </c>
      <c r="AQ68" s="134">
        <v>41</v>
      </c>
      <c r="AR68" s="134">
        <v>42</v>
      </c>
      <c r="AS68" s="134">
        <v>43</v>
      </c>
      <c r="AT68" s="134">
        <v>44</v>
      </c>
      <c r="AU68" s="134">
        <v>45</v>
      </c>
      <c r="AV68" s="134">
        <v>46</v>
      </c>
      <c r="AW68" s="134">
        <v>47</v>
      </c>
      <c r="AX68" s="134">
        <v>48</v>
      </c>
      <c r="AY68" s="134">
        <v>49</v>
      </c>
      <c r="AZ68" s="134">
        <v>50</v>
      </c>
      <c r="BA68" s="134">
        <v>51</v>
      </c>
      <c r="BB68" s="134">
        <v>52</v>
      </c>
      <c r="BC68" s="134">
        <v>53</v>
      </c>
      <c r="BD68" s="134">
        <v>54</v>
      </c>
      <c r="BE68" s="134">
        <v>55</v>
      </c>
      <c r="BF68" s="134">
        <v>56</v>
      </c>
      <c r="BG68" s="134">
        <v>57</v>
      </c>
      <c r="BH68" s="134">
        <v>58</v>
      </c>
      <c r="BI68" s="134">
        <v>59</v>
      </c>
      <c r="BJ68" s="134">
        <v>60</v>
      </c>
      <c r="BK68" s="134">
        <v>61</v>
      </c>
      <c r="BL68" s="134">
        <v>62</v>
      </c>
      <c r="BM68" s="134">
        <v>63</v>
      </c>
      <c r="BN68" s="134">
        <v>64</v>
      </c>
      <c r="BO68" s="134">
        <v>65</v>
      </c>
      <c r="BP68" s="134">
        <v>66</v>
      </c>
      <c r="BQ68" s="134">
        <v>67</v>
      </c>
      <c r="BR68" s="134">
        <v>68</v>
      </c>
      <c r="BS68" s="134">
        <v>69</v>
      </c>
      <c r="BT68" s="134">
        <v>70</v>
      </c>
      <c r="BU68" s="134">
        <v>71</v>
      </c>
      <c r="BV68" s="134">
        <v>72</v>
      </c>
      <c r="BW68" s="134">
        <v>73</v>
      </c>
      <c r="BX68" s="134">
        <v>74</v>
      </c>
      <c r="BY68" s="134">
        <v>75</v>
      </c>
      <c r="BZ68" s="134">
        <v>76</v>
      </c>
      <c r="CA68" s="134">
        <v>77</v>
      </c>
      <c r="CB68" s="134">
        <v>78</v>
      </c>
      <c r="CC68" s="134">
        <v>79</v>
      </c>
      <c r="CD68" s="134">
        <v>80</v>
      </c>
    </row>
    <row r="69" spans="1:82" s="133" customFormat="1" x14ac:dyDescent="0.25">
      <c r="A69" s="135"/>
      <c r="B69" s="134"/>
      <c r="C69" s="134">
        <f>$Z$7</f>
        <v>5</v>
      </c>
      <c r="D69" s="134">
        <f>$Z$7</f>
        <v>5</v>
      </c>
      <c r="E69" s="134">
        <f>$Z$7</f>
        <v>5</v>
      </c>
      <c r="F69" s="134">
        <f>$Z$7</f>
        <v>5</v>
      </c>
      <c r="G69" s="134">
        <f t="shared" ref="G69:BR69" si="0">$Z$7</f>
        <v>5</v>
      </c>
      <c r="H69" s="134">
        <f t="shared" si="0"/>
        <v>5</v>
      </c>
      <c r="I69" s="134">
        <f t="shared" si="0"/>
        <v>5</v>
      </c>
      <c r="J69" s="134">
        <f t="shared" si="0"/>
        <v>5</v>
      </c>
      <c r="K69" s="134">
        <f t="shared" si="0"/>
        <v>5</v>
      </c>
      <c r="L69" s="134">
        <f t="shared" si="0"/>
        <v>5</v>
      </c>
      <c r="M69" s="134">
        <f t="shared" si="0"/>
        <v>5</v>
      </c>
      <c r="N69" s="134">
        <f t="shared" si="0"/>
        <v>5</v>
      </c>
      <c r="O69" s="134">
        <f t="shared" si="0"/>
        <v>5</v>
      </c>
      <c r="P69" s="134">
        <f t="shared" si="0"/>
        <v>5</v>
      </c>
      <c r="Q69" s="134">
        <f t="shared" si="0"/>
        <v>5</v>
      </c>
      <c r="R69" s="134">
        <f t="shared" si="0"/>
        <v>5</v>
      </c>
      <c r="S69" s="134">
        <f t="shared" si="0"/>
        <v>5</v>
      </c>
      <c r="T69" s="134">
        <f t="shared" si="0"/>
        <v>5</v>
      </c>
      <c r="U69" s="134">
        <f t="shared" si="0"/>
        <v>5</v>
      </c>
      <c r="V69" s="134">
        <f t="shared" si="0"/>
        <v>5</v>
      </c>
      <c r="W69" s="134">
        <f t="shared" si="0"/>
        <v>5</v>
      </c>
      <c r="X69" s="134">
        <f t="shared" si="0"/>
        <v>5</v>
      </c>
      <c r="Y69" s="134">
        <f t="shared" si="0"/>
        <v>5</v>
      </c>
      <c r="Z69" s="134">
        <f t="shared" si="0"/>
        <v>5</v>
      </c>
      <c r="AA69" s="134">
        <f t="shared" si="0"/>
        <v>5</v>
      </c>
      <c r="AB69" s="134">
        <f t="shared" si="0"/>
        <v>5</v>
      </c>
      <c r="AC69" s="134">
        <f t="shared" si="0"/>
        <v>5</v>
      </c>
      <c r="AD69" s="134">
        <f t="shared" si="0"/>
        <v>5</v>
      </c>
      <c r="AE69" s="134">
        <f t="shared" si="0"/>
        <v>5</v>
      </c>
      <c r="AF69" s="134">
        <f t="shared" si="0"/>
        <v>5</v>
      </c>
      <c r="AG69" s="134">
        <f t="shared" si="0"/>
        <v>5</v>
      </c>
      <c r="AH69" s="134">
        <f t="shared" si="0"/>
        <v>5</v>
      </c>
      <c r="AI69" s="134">
        <f t="shared" si="0"/>
        <v>5</v>
      </c>
      <c r="AJ69" s="134">
        <f t="shared" si="0"/>
        <v>5</v>
      </c>
      <c r="AK69" s="134">
        <f t="shared" si="0"/>
        <v>5</v>
      </c>
      <c r="AL69" s="134">
        <f t="shared" si="0"/>
        <v>5</v>
      </c>
      <c r="AM69" s="134">
        <f t="shared" si="0"/>
        <v>5</v>
      </c>
      <c r="AN69" s="134">
        <f t="shared" si="0"/>
        <v>5</v>
      </c>
      <c r="AO69" s="134">
        <f t="shared" si="0"/>
        <v>5</v>
      </c>
      <c r="AP69" s="134">
        <f t="shared" si="0"/>
        <v>5</v>
      </c>
      <c r="AQ69" s="134">
        <f t="shared" si="0"/>
        <v>5</v>
      </c>
      <c r="AR69" s="134">
        <f t="shared" si="0"/>
        <v>5</v>
      </c>
      <c r="AS69" s="134">
        <f t="shared" si="0"/>
        <v>5</v>
      </c>
      <c r="AT69" s="134">
        <f t="shared" si="0"/>
        <v>5</v>
      </c>
      <c r="AU69" s="134">
        <f t="shared" si="0"/>
        <v>5</v>
      </c>
      <c r="AV69" s="134">
        <f t="shared" si="0"/>
        <v>5</v>
      </c>
      <c r="AW69" s="134">
        <f t="shared" si="0"/>
        <v>5</v>
      </c>
      <c r="AX69" s="134">
        <f t="shared" si="0"/>
        <v>5</v>
      </c>
      <c r="AY69" s="134">
        <f t="shared" si="0"/>
        <v>5</v>
      </c>
      <c r="AZ69" s="134">
        <f t="shared" si="0"/>
        <v>5</v>
      </c>
      <c r="BA69" s="134">
        <f t="shared" si="0"/>
        <v>5</v>
      </c>
      <c r="BB69" s="134">
        <f t="shared" si="0"/>
        <v>5</v>
      </c>
      <c r="BC69" s="134">
        <f t="shared" si="0"/>
        <v>5</v>
      </c>
      <c r="BD69" s="134">
        <f t="shared" si="0"/>
        <v>5</v>
      </c>
      <c r="BE69" s="134">
        <f t="shared" si="0"/>
        <v>5</v>
      </c>
      <c r="BF69" s="134">
        <f t="shared" si="0"/>
        <v>5</v>
      </c>
      <c r="BG69" s="134">
        <f t="shared" si="0"/>
        <v>5</v>
      </c>
      <c r="BH69" s="134">
        <f t="shared" si="0"/>
        <v>5</v>
      </c>
      <c r="BI69" s="134">
        <f t="shared" si="0"/>
        <v>5</v>
      </c>
      <c r="BJ69" s="134">
        <f t="shared" si="0"/>
        <v>5</v>
      </c>
      <c r="BK69" s="134">
        <f t="shared" si="0"/>
        <v>5</v>
      </c>
      <c r="BL69" s="134">
        <f t="shared" si="0"/>
        <v>5</v>
      </c>
      <c r="BM69" s="134">
        <f t="shared" si="0"/>
        <v>5</v>
      </c>
      <c r="BN69" s="134">
        <f t="shared" si="0"/>
        <v>5</v>
      </c>
      <c r="BO69" s="134">
        <f t="shared" si="0"/>
        <v>5</v>
      </c>
      <c r="BP69" s="134">
        <f t="shared" si="0"/>
        <v>5</v>
      </c>
      <c r="BQ69" s="134">
        <f t="shared" si="0"/>
        <v>5</v>
      </c>
      <c r="BR69" s="134">
        <f t="shared" si="0"/>
        <v>5</v>
      </c>
      <c r="BS69" s="134">
        <f t="shared" ref="BS69:CD69" si="1">$Z$7</f>
        <v>5</v>
      </c>
      <c r="BT69" s="134">
        <f t="shared" si="1"/>
        <v>5</v>
      </c>
      <c r="BU69" s="134">
        <f t="shared" si="1"/>
        <v>5</v>
      </c>
      <c r="BV69" s="134">
        <f t="shared" si="1"/>
        <v>5</v>
      </c>
      <c r="BW69" s="134">
        <f t="shared" si="1"/>
        <v>5</v>
      </c>
      <c r="BX69" s="134">
        <f t="shared" si="1"/>
        <v>5</v>
      </c>
      <c r="BY69" s="134">
        <f t="shared" si="1"/>
        <v>5</v>
      </c>
      <c r="BZ69" s="134">
        <f t="shared" si="1"/>
        <v>5</v>
      </c>
      <c r="CA69" s="134">
        <f t="shared" si="1"/>
        <v>5</v>
      </c>
      <c r="CB69" s="134">
        <f t="shared" si="1"/>
        <v>5</v>
      </c>
      <c r="CC69" s="134">
        <f t="shared" si="1"/>
        <v>5</v>
      </c>
      <c r="CD69" s="134">
        <f t="shared" si="1"/>
        <v>5</v>
      </c>
    </row>
    <row r="70" spans="1:82" s="133" customFormat="1" x14ac:dyDescent="0.25">
      <c r="A70" s="135"/>
      <c r="B70" s="134"/>
      <c r="C70" s="134">
        <f t="shared" ref="C70:AP70" si="2">1000*C33/((IF($Q$9="Square or Rectangular",$AK$9*$AO$9,PI()*($AK$9/2)^2)))</f>
        <v>2.937115443449049</v>
      </c>
      <c r="D70" s="134">
        <f t="shared" si="2"/>
        <v>2.937115443449049</v>
      </c>
      <c r="E70" s="134">
        <f t="shared" si="2"/>
        <v>2.937115443449049</v>
      </c>
      <c r="F70" s="134">
        <f t="shared" si="2"/>
        <v>2.937115443449049</v>
      </c>
      <c r="G70" s="134">
        <f t="shared" si="2"/>
        <v>0</v>
      </c>
      <c r="H70" s="134">
        <f t="shared" si="2"/>
        <v>0</v>
      </c>
      <c r="I70" s="134">
        <f t="shared" si="2"/>
        <v>0</v>
      </c>
      <c r="J70" s="134">
        <f t="shared" si="2"/>
        <v>0</v>
      </c>
      <c r="K70" s="134">
        <f t="shared" si="2"/>
        <v>0</v>
      </c>
      <c r="L70" s="134">
        <f t="shared" si="2"/>
        <v>0</v>
      </c>
      <c r="M70" s="134">
        <f t="shared" si="2"/>
        <v>0</v>
      </c>
      <c r="N70" s="134">
        <f t="shared" si="2"/>
        <v>0</v>
      </c>
      <c r="O70" s="134">
        <f t="shared" si="2"/>
        <v>0</v>
      </c>
      <c r="P70" s="134">
        <f t="shared" si="2"/>
        <v>0</v>
      </c>
      <c r="Q70" s="134">
        <f t="shared" si="2"/>
        <v>0</v>
      </c>
      <c r="R70" s="134">
        <f t="shared" si="2"/>
        <v>0</v>
      </c>
      <c r="S70" s="134">
        <f t="shared" si="2"/>
        <v>0</v>
      </c>
      <c r="T70" s="134">
        <f t="shared" si="2"/>
        <v>0</v>
      </c>
      <c r="U70" s="134">
        <f t="shared" si="2"/>
        <v>0</v>
      </c>
      <c r="V70" s="134">
        <f t="shared" si="2"/>
        <v>0</v>
      </c>
      <c r="W70" s="134">
        <f t="shared" si="2"/>
        <v>0</v>
      </c>
      <c r="X70" s="134">
        <f t="shared" si="2"/>
        <v>0</v>
      </c>
      <c r="Y70" s="134">
        <f t="shared" si="2"/>
        <v>0</v>
      </c>
      <c r="Z70" s="134">
        <f t="shared" si="2"/>
        <v>0</v>
      </c>
      <c r="AA70" s="134">
        <f t="shared" si="2"/>
        <v>0</v>
      </c>
      <c r="AB70" s="134">
        <f t="shared" si="2"/>
        <v>0</v>
      </c>
      <c r="AC70" s="134">
        <f t="shared" si="2"/>
        <v>0</v>
      </c>
      <c r="AD70" s="134">
        <f t="shared" si="2"/>
        <v>0</v>
      </c>
      <c r="AE70" s="134">
        <f t="shared" si="2"/>
        <v>0</v>
      </c>
      <c r="AF70" s="134">
        <f t="shared" si="2"/>
        <v>0</v>
      </c>
      <c r="AG70" s="134">
        <f t="shared" si="2"/>
        <v>0</v>
      </c>
      <c r="AH70" s="134">
        <f t="shared" si="2"/>
        <v>0</v>
      </c>
      <c r="AI70" s="134">
        <f t="shared" si="2"/>
        <v>0</v>
      </c>
      <c r="AJ70" s="134">
        <f t="shared" si="2"/>
        <v>0</v>
      </c>
      <c r="AK70" s="134">
        <f t="shared" si="2"/>
        <v>0</v>
      </c>
      <c r="AL70" s="134">
        <f t="shared" si="2"/>
        <v>0</v>
      </c>
      <c r="AM70" s="134">
        <f t="shared" si="2"/>
        <v>0</v>
      </c>
      <c r="AN70" s="134">
        <f t="shared" si="2"/>
        <v>0</v>
      </c>
      <c r="AO70" s="134">
        <f t="shared" si="2"/>
        <v>0</v>
      </c>
      <c r="AP70" s="134">
        <f t="shared" si="2"/>
        <v>0</v>
      </c>
      <c r="AQ70" s="134">
        <f t="shared" ref="AQ70:CD70" si="3">1000*C37/((IF($Q$9="Square or Rectangular",$AK$9*$AO$9,PI()*($AK$9/2)^2)))</f>
        <v>0</v>
      </c>
      <c r="AR70" s="134">
        <f t="shared" si="3"/>
        <v>0</v>
      </c>
      <c r="AS70" s="134">
        <f t="shared" si="3"/>
        <v>0</v>
      </c>
      <c r="AT70" s="134">
        <f t="shared" si="3"/>
        <v>0</v>
      </c>
      <c r="AU70" s="134">
        <f t="shared" si="3"/>
        <v>0</v>
      </c>
      <c r="AV70" s="134">
        <f t="shared" si="3"/>
        <v>0</v>
      </c>
      <c r="AW70" s="134">
        <f t="shared" si="3"/>
        <v>0</v>
      </c>
      <c r="AX70" s="134">
        <f t="shared" si="3"/>
        <v>0</v>
      </c>
      <c r="AY70" s="134">
        <f t="shared" si="3"/>
        <v>0</v>
      </c>
      <c r="AZ70" s="134">
        <f t="shared" si="3"/>
        <v>0</v>
      </c>
      <c r="BA70" s="134">
        <f t="shared" si="3"/>
        <v>0</v>
      </c>
      <c r="BB70" s="134">
        <f t="shared" si="3"/>
        <v>0</v>
      </c>
      <c r="BC70" s="134">
        <f t="shared" si="3"/>
        <v>0</v>
      </c>
      <c r="BD70" s="134">
        <f t="shared" si="3"/>
        <v>0</v>
      </c>
      <c r="BE70" s="134">
        <f t="shared" si="3"/>
        <v>0</v>
      </c>
      <c r="BF70" s="134">
        <f t="shared" si="3"/>
        <v>0</v>
      </c>
      <c r="BG70" s="134">
        <f t="shared" si="3"/>
        <v>0</v>
      </c>
      <c r="BH70" s="134">
        <f t="shared" si="3"/>
        <v>0</v>
      </c>
      <c r="BI70" s="134">
        <f t="shared" si="3"/>
        <v>0</v>
      </c>
      <c r="BJ70" s="134">
        <f t="shared" si="3"/>
        <v>0</v>
      </c>
      <c r="BK70" s="134">
        <f t="shared" si="3"/>
        <v>0</v>
      </c>
      <c r="BL70" s="134">
        <f t="shared" si="3"/>
        <v>0</v>
      </c>
      <c r="BM70" s="134">
        <f t="shared" si="3"/>
        <v>0</v>
      </c>
      <c r="BN70" s="134">
        <f t="shared" si="3"/>
        <v>0</v>
      </c>
      <c r="BO70" s="134">
        <f t="shared" si="3"/>
        <v>0</v>
      </c>
      <c r="BP70" s="134">
        <f t="shared" si="3"/>
        <v>0</v>
      </c>
      <c r="BQ70" s="134">
        <f t="shared" si="3"/>
        <v>0</v>
      </c>
      <c r="BR70" s="134">
        <f t="shared" si="3"/>
        <v>0</v>
      </c>
      <c r="BS70" s="134">
        <f t="shared" si="3"/>
        <v>0</v>
      </c>
      <c r="BT70" s="134">
        <f t="shared" si="3"/>
        <v>0</v>
      </c>
      <c r="BU70" s="134">
        <f t="shared" si="3"/>
        <v>0</v>
      </c>
      <c r="BV70" s="134">
        <f t="shared" si="3"/>
        <v>0</v>
      </c>
      <c r="BW70" s="134">
        <f t="shared" si="3"/>
        <v>0</v>
      </c>
      <c r="BX70" s="134">
        <f t="shared" si="3"/>
        <v>0</v>
      </c>
      <c r="BY70" s="134">
        <f t="shared" si="3"/>
        <v>0</v>
      </c>
      <c r="BZ70" s="134">
        <f t="shared" si="3"/>
        <v>0</v>
      </c>
      <c r="CA70" s="134">
        <f t="shared" si="3"/>
        <v>0</v>
      </c>
      <c r="CB70" s="134">
        <f t="shared" si="3"/>
        <v>0</v>
      </c>
      <c r="CC70" s="134">
        <f t="shared" si="3"/>
        <v>0</v>
      </c>
      <c r="CD70" s="134">
        <f t="shared" si="3"/>
        <v>0</v>
      </c>
    </row>
    <row r="71" spans="1:82" s="133" customFormat="1" x14ac:dyDescent="0.25">
      <c r="A71" s="135"/>
      <c r="B71" s="134"/>
      <c r="C71" s="134">
        <f t="shared" ref="C71:AP71" si="4">IF(C70=0,"",C70)</f>
        <v>2.937115443449049</v>
      </c>
      <c r="D71" s="134">
        <f t="shared" si="4"/>
        <v>2.937115443449049</v>
      </c>
      <c r="E71" s="134">
        <f t="shared" si="4"/>
        <v>2.937115443449049</v>
      </c>
      <c r="F71" s="134">
        <f t="shared" si="4"/>
        <v>2.937115443449049</v>
      </c>
      <c r="G71" s="134" t="str">
        <f t="shared" si="4"/>
        <v/>
      </c>
      <c r="H71" s="134" t="str">
        <f t="shared" si="4"/>
        <v/>
      </c>
      <c r="I71" s="134" t="str">
        <f t="shared" si="4"/>
        <v/>
      </c>
      <c r="J71" s="134" t="str">
        <f t="shared" si="4"/>
        <v/>
      </c>
      <c r="K71" s="134" t="str">
        <f t="shared" si="4"/>
        <v/>
      </c>
      <c r="L71" s="134" t="str">
        <f t="shared" si="4"/>
        <v/>
      </c>
      <c r="M71" s="134" t="str">
        <f t="shared" si="4"/>
        <v/>
      </c>
      <c r="N71" s="134" t="str">
        <f t="shared" si="4"/>
        <v/>
      </c>
      <c r="O71" s="134" t="str">
        <f t="shared" si="4"/>
        <v/>
      </c>
      <c r="P71" s="134" t="str">
        <f t="shared" si="4"/>
        <v/>
      </c>
      <c r="Q71" s="134" t="str">
        <f t="shared" si="4"/>
        <v/>
      </c>
      <c r="R71" s="134" t="str">
        <f t="shared" si="4"/>
        <v/>
      </c>
      <c r="S71" s="134" t="str">
        <f t="shared" si="4"/>
        <v/>
      </c>
      <c r="T71" s="134" t="str">
        <f t="shared" si="4"/>
        <v/>
      </c>
      <c r="U71" s="134" t="str">
        <f t="shared" si="4"/>
        <v/>
      </c>
      <c r="V71" s="134" t="str">
        <f t="shared" si="4"/>
        <v/>
      </c>
      <c r="W71" s="134" t="str">
        <f t="shared" si="4"/>
        <v/>
      </c>
      <c r="X71" s="134" t="str">
        <f t="shared" si="4"/>
        <v/>
      </c>
      <c r="Y71" s="134" t="str">
        <f t="shared" si="4"/>
        <v/>
      </c>
      <c r="Z71" s="134" t="str">
        <f t="shared" si="4"/>
        <v/>
      </c>
      <c r="AA71" s="134" t="str">
        <f t="shared" si="4"/>
        <v/>
      </c>
      <c r="AB71" s="134" t="str">
        <f t="shared" si="4"/>
        <v/>
      </c>
      <c r="AC71" s="134" t="str">
        <f t="shared" si="4"/>
        <v/>
      </c>
      <c r="AD71" s="134" t="str">
        <f t="shared" si="4"/>
        <v/>
      </c>
      <c r="AE71" s="134" t="str">
        <f t="shared" si="4"/>
        <v/>
      </c>
      <c r="AF71" s="134" t="str">
        <f t="shared" si="4"/>
        <v/>
      </c>
      <c r="AG71" s="134" t="str">
        <f t="shared" si="4"/>
        <v/>
      </c>
      <c r="AH71" s="134" t="str">
        <f t="shared" si="4"/>
        <v/>
      </c>
      <c r="AI71" s="134" t="str">
        <f t="shared" si="4"/>
        <v/>
      </c>
      <c r="AJ71" s="134" t="str">
        <f t="shared" si="4"/>
        <v/>
      </c>
      <c r="AK71" s="134" t="str">
        <f t="shared" si="4"/>
        <v/>
      </c>
      <c r="AL71" s="134" t="str">
        <f t="shared" si="4"/>
        <v/>
      </c>
      <c r="AM71" s="134" t="str">
        <f t="shared" si="4"/>
        <v/>
      </c>
      <c r="AN71" s="134" t="str">
        <f t="shared" si="4"/>
        <v/>
      </c>
      <c r="AO71" s="134" t="str">
        <f t="shared" si="4"/>
        <v/>
      </c>
      <c r="AP71" s="134" t="str">
        <f t="shared" si="4"/>
        <v/>
      </c>
      <c r="AQ71" s="134" t="str">
        <f t="shared" ref="AQ71:CD71" si="5">IF(AQ70=0,"",AQ70)</f>
        <v/>
      </c>
      <c r="AR71" s="134" t="str">
        <f t="shared" si="5"/>
        <v/>
      </c>
      <c r="AS71" s="134" t="str">
        <f t="shared" si="5"/>
        <v/>
      </c>
      <c r="AT71" s="134" t="str">
        <f t="shared" si="5"/>
        <v/>
      </c>
      <c r="AU71" s="134" t="str">
        <f t="shared" si="5"/>
        <v/>
      </c>
      <c r="AV71" s="134" t="str">
        <f t="shared" si="5"/>
        <v/>
      </c>
      <c r="AW71" s="134" t="str">
        <f t="shared" si="5"/>
        <v/>
      </c>
      <c r="AX71" s="134" t="str">
        <f t="shared" si="5"/>
        <v/>
      </c>
      <c r="AY71" s="134" t="str">
        <f t="shared" si="5"/>
        <v/>
      </c>
      <c r="AZ71" s="134" t="str">
        <f t="shared" si="5"/>
        <v/>
      </c>
      <c r="BA71" s="134" t="str">
        <f t="shared" si="5"/>
        <v/>
      </c>
      <c r="BB71" s="134" t="str">
        <f t="shared" si="5"/>
        <v/>
      </c>
      <c r="BC71" s="134" t="str">
        <f t="shared" si="5"/>
        <v/>
      </c>
      <c r="BD71" s="134" t="str">
        <f t="shared" si="5"/>
        <v/>
      </c>
      <c r="BE71" s="134" t="str">
        <f t="shared" si="5"/>
        <v/>
      </c>
      <c r="BF71" s="134" t="str">
        <f t="shared" si="5"/>
        <v/>
      </c>
      <c r="BG71" s="134" t="str">
        <f t="shared" si="5"/>
        <v/>
      </c>
      <c r="BH71" s="134" t="str">
        <f t="shared" si="5"/>
        <v/>
      </c>
      <c r="BI71" s="134" t="str">
        <f t="shared" si="5"/>
        <v/>
      </c>
      <c r="BJ71" s="134" t="str">
        <f t="shared" si="5"/>
        <v/>
      </c>
      <c r="BK71" s="134" t="str">
        <f t="shared" si="5"/>
        <v/>
      </c>
      <c r="BL71" s="134" t="str">
        <f t="shared" si="5"/>
        <v/>
      </c>
      <c r="BM71" s="134" t="str">
        <f t="shared" si="5"/>
        <v/>
      </c>
      <c r="BN71" s="134" t="str">
        <f t="shared" si="5"/>
        <v/>
      </c>
      <c r="BO71" s="134" t="str">
        <f t="shared" si="5"/>
        <v/>
      </c>
      <c r="BP71" s="134" t="str">
        <f t="shared" si="5"/>
        <v/>
      </c>
      <c r="BQ71" s="134" t="str">
        <f t="shared" si="5"/>
        <v/>
      </c>
      <c r="BR71" s="134" t="str">
        <f t="shared" si="5"/>
        <v/>
      </c>
      <c r="BS71" s="134" t="str">
        <f t="shared" si="5"/>
        <v/>
      </c>
      <c r="BT71" s="134" t="str">
        <f t="shared" si="5"/>
        <v/>
      </c>
      <c r="BU71" s="134" t="str">
        <f t="shared" si="5"/>
        <v/>
      </c>
      <c r="BV71" s="134" t="str">
        <f t="shared" si="5"/>
        <v/>
      </c>
      <c r="BW71" s="134" t="str">
        <f t="shared" si="5"/>
        <v/>
      </c>
      <c r="BX71" s="134" t="str">
        <f t="shared" si="5"/>
        <v/>
      </c>
      <c r="BY71" s="134" t="str">
        <f t="shared" si="5"/>
        <v/>
      </c>
      <c r="BZ71" s="134" t="str">
        <f t="shared" si="5"/>
        <v/>
      </c>
      <c r="CA71" s="134" t="str">
        <f t="shared" si="5"/>
        <v/>
      </c>
      <c r="CB71" s="134" t="str">
        <f t="shared" si="5"/>
        <v/>
      </c>
      <c r="CC71" s="134" t="str">
        <f t="shared" si="5"/>
        <v/>
      </c>
      <c r="CD71" s="134" t="str">
        <f t="shared" si="5"/>
        <v/>
      </c>
    </row>
    <row r="72" spans="1:82" s="133" customFormat="1" x14ac:dyDescent="0.25">
      <c r="A72" s="135"/>
      <c r="B72" s="134"/>
      <c r="C72" s="134">
        <f>IF(C70=0,"",(C71+0.00001*C68))</f>
        <v>2.937125443449049</v>
      </c>
      <c r="D72" s="134">
        <f t="shared" ref="D72:BO72" si="6">IF(D70=0,"",(D71+0.00001*D68))</f>
        <v>2.9371354434490491</v>
      </c>
      <c r="E72" s="134">
        <f t="shared" si="6"/>
        <v>2.9371454434490492</v>
      </c>
      <c r="F72" s="134">
        <f t="shared" si="6"/>
        <v>2.9371554434490488</v>
      </c>
      <c r="G72" s="134" t="str">
        <f t="shared" si="6"/>
        <v/>
      </c>
      <c r="H72" s="134" t="str">
        <f t="shared" si="6"/>
        <v/>
      </c>
      <c r="I72" s="134" t="str">
        <f t="shared" si="6"/>
        <v/>
      </c>
      <c r="J72" s="134" t="str">
        <f t="shared" si="6"/>
        <v/>
      </c>
      <c r="K72" s="134" t="str">
        <f t="shared" si="6"/>
        <v/>
      </c>
      <c r="L72" s="134" t="str">
        <f t="shared" si="6"/>
        <v/>
      </c>
      <c r="M72" s="134" t="str">
        <f t="shared" si="6"/>
        <v/>
      </c>
      <c r="N72" s="134" t="str">
        <f t="shared" si="6"/>
        <v/>
      </c>
      <c r="O72" s="134" t="str">
        <f t="shared" si="6"/>
        <v/>
      </c>
      <c r="P72" s="134" t="str">
        <f t="shared" si="6"/>
        <v/>
      </c>
      <c r="Q72" s="134" t="str">
        <f t="shared" si="6"/>
        <v/>
      </c>
      <c r="R72" s="134" t="str">
        <f t="shared" si="6"/>
        <v/>
      </c>
      <c r="S72" s="134" t="str">
        <f t="shared" si="6"/>
        <v/>
      </c>
      <c r="T72" s="134" t="str">
        <f t="shared" si="6"/>
        <v/>
      </c>
      <c r="U72" s="134" t="str">
        <f t="shared" si="6"/>
        <v/>
      </c>
      <c r="V72" s="134" t="str">
        <f t="shared" si="6"/>
        <v/>
      </c>
      <c r="W72" s="134" t="str">
        <f t="shared" si="6"/>
        <v/>
      </c>
      <c r="X72" s="134" t="str">
        <f t="shared" si="6"/>
        <v/>
      </c>
      <c r="Y72" s="134" t="str">
        <f t="shared" si="6"/>
        <v/>
      </c>
      <c r="Z72" s="134" t="str">
        <f t="shared" si="6"/>
        <v/>
      </c>
      <c r="AA72" s="134" t="str">
        <f t="shared" si="6"/>
        <v/>
      </c>
      <c r="AB72" s="134" t="str">
        <f t="shared" si="6"/>
        <v/>
      </c>
      <c r="AC72" s="134" t="str">
        <f t="shared" si="6"/>
        <v/>
      </c>
      <c r="AD72" s="134" t="str">
        <f t="shared" si="6"/>
        <v/>
      </c>
      <c r="AE72" s="134" t="str">
        <f t="shared" si="6"/>
        <v/>
      </c>
      <c r="AF72" s="134" t="str">
        <f t="shared" si="6"/>
        <v/>
      </c>
      <c r="AG72" s="134" t="str">
        <f t="shared" si="6"/>
        <v/>
      </c>
      <c r="AH72" s="134" t="str">
        <f t="shared" si="6"/>
        <v/>
      </c>
      <c r="AI72" s="134" t="str">
        <f t="shared" si="6"/>
        <v/>
      </c>
      <c r="AJ72" s="134" t="str">
        <f t="shared" si="6"/>
        <v/>
      </c>
      <c r="AK72" s="134" t="str">
        <f t="shared" si="6"/>
        <v/>
      </c>
      <c r="AL72" s="134" t="str">
        <f t="shared" si="6"/>
        <v/>
      </c>
      <c r="AM72" s="134" t="str">
        <f t="shared" si="6"/>
        <v/>
      </c>
      <c r="AN72" s="134" t="str">
        <f t="shared" si="6"/>
        <v/>
      </c>
      <c r="AO72" s="134" t="str">
        <f t="shared" si="6"/>
        <v/>
      </c>
      <c r="AP72" s="134" t="str">
        <f t="shared" si="6"/>
        <v/>
      </c>
      <c r="AQ72" s="134" t="str">
        <f t="shared" si="6"/>
        <v/>
      </c>
      <c r="AR72" s="134" t="str">
        <f t="shared" si="6"/>
        <v/>
      </c>
      <c r="AS72" s="134" t="str">
        <f t="shared" si="6"/>
        <v/>
      </c>
      <c r="AT72" s="134" t="str">
        <f t="shared" si="6"/>
        <v/>
      </c>
      <c r="AU72" s="134" t="str">
        <f t="shared" si="6"/>
        <v/>
      </c>
      <c r="AV72" s="134" t="str">
        <f t="shared" si="6"/>
        <v/>
      </c>
      <c r="AW72" s="134" t="str">
        <f t="shared" si="6"/>
        <v/>
      </c>
      <c r="AX72" s="134" t="str">
        <f t="shared" si="6"/>
        <v/>
      </c>
      <c r="AY72" s="134" t="str">
        <f t="shared" si="6"/>
        <v/>
      </c>
      <c r="AZ72" s="134" t="str">
        <f t="shared" si="6"/>
        <v/>
      </c>
      <c r="BA72" s="134" t="str">
        <f t="shared" si="6"/>
        <v/>
      </c>
      <c r="BB72" s="134" t="str">
        <f t="shared" si="6"/>
        <v/>
      </c>
      <c r="BC72" s="134" t="str">
        <f t="shared" si="6"/>
        <v/>
      </c>
      <c r="BD72" s="134" t="str">
        <f t="shared" si="6"/>
        <v/>
      </c>
      <c r="BE72" s="134" t="str">
        <f t="shared" si="6"/>
        <v/>
      </c>
      <c r="BF72" s="134" t="str">
        <f t="shared" si="6"/>
        <v/>
      </c>
      <c r="BG72" s="134" t="str">
        <f t="shared" si="6"/>
        <v/>
      </c>
      <c r="BH72" s="134" t="str">
        <f t="shared" si="6"/>
        <v/>
      </c>
      <c r="BI72" s="134" t="str">
        <f t="shared" si="6"/>
        <v/>
      </c>
      <c r="BJ72" s="134" t="str">
        <f t="shared" si="6"/>
        <v/>
      </c>
      <c r="BK72" s="134" t="str">
        <f t="shared" si="6"/>
        <v/>
      </c>
      <c r="BL72" s="134" t="str">
        <f t="shared" si="6"/>
        <v/>
      </c>
      <c r="BM72" s="134" t="str">
        <f t="shared" si="6"/>
        <v/>
      </c>
      <c r="BN72" s="134" t="str">
        <f t="shared" si="6"/>
        <v/>
      </c>
      <c r="BO72" s="134" t="str">
        <f t="shared" si="6"/>
        <v/>
      </c>
      <c r="BP72" s="134" t="str">
        <f t="shared" ref="BP72:CD72" si="7">IF(BP70=0,"",(BP71+0.00001*BP68))</f>
        <v/>
      </c>
      <c r="BQ72" s="134" t="str">
        <f t="shared" si="7"/>
        <v/>
      </c>
      <c r="BR72" s="134" t="str">
        <f t="shared" si="7"/>
        <v/>
      </c>
      <c r="BS72" s="134" t="str">
        <f t="shared" si="7"/>
        <v/>
      </c>
      <c r="BT72" s="134" t="str">
        <f t="shared" si="7"/>
        <v/>
      </c>
      <c r="BU72" s="134" t="str">
        <f t="shared" si="7"/>
        <v/>
      </c>
      <c r="BV72" s="134" t="str">
        <f t="shared" si="7"/>
        <v/>
      </c>
      <c r="BW72" s="134" t="str">
        <f t="shared" si="7"/>
        <v/>
      </c>
      <c r="BX72" s="134" t="str">
        <f t="shared" si="7"/>
        <v/>
      </c>
      <c r="BY72" s="134" t="str">
        <f t="shared" si="7"/>
        <v/>
      </c>
      <c r="BZ72" s="134" t="str">
        <f t="shared" si="7"/>
        <v/>
      </c>
      <c r="CA72" s="134" t="str">
        <f t="shared" si="7"/>
        <v/>
      </c>
      <c r="CB72" s="134" t="str">
        <f t="shared" si="7"/>
        <v/>
      </c>
      <c r="CC72" s="134" t="str">
        <f t="shared" si="7"/>
        <v/>
      </c>
      <c r="CD72" s="134" t="str">
        <f t="shared" si="7"/>
        <v/>
      </c>
    </row>
    <row r="73" spans="1:82" s="133" customFormat="1" x14ac:dyDescent="0.25">
      <c r="A73" s="135"/>
      <c r="B73" s="134"/>
      <c r="C73" s="134">
        <f>IF(C72&lt;$C$75,C71,"")</f>
        <v>2.937115443449049</v>
      </c>
      <c r="D73" s="134" t="str">
        <f t="shared" ref="D73:BO73" si="8">IF(D72&lt;$C$75,D71,"")</f>
        <v/>
      </c>
      <c r="E73" s="134" t="str">
        <f t="shared" si="8"/>
        <v/>
      </c>
      <c r="F73" s="134" t="str">
        <f t="shared" si="8"/>
        <v/>
      </c>
      <c r="G73" s="134" t="str">
        <f t="shared" si="8"/>
        <v/>
      </c>
      <c r="H73" s="134" t="str">
        <f t="shared" si="8"/>
        <v/>
      </c>
      <c r="I73" s="134" t="str">
        <f t="shared" si="8"/>
        <v/>
      </c>
      <c r="J73" s="134" t="str">
        <f t="shared" si="8"/>
        <v/>
      </c>
      <c r="K73" s="134" t="str">
        <f t="shared" si="8"/>
        <v/>
      </c>
      <c r="L73" s="134" t="str">
        <f t="shared" si="8"/>
        <v/>
      </c>
      <c r="M73" s="134" t="str">
        <f t="shared" si="8"/>
        <v/>
      </c>
      <c r="N73" s="134" t="str">
        <f t="shared" si="8"/>
        <v/>
      </c>
      <c r="O73" s="134" t="str">
        <f t="shared" si="8"/>
        <v/>
      </c>
      <c r="P73" s="134" t="str">
        <f t="shared" si="8"/>
        <v/>
      </c>
      <c r="Q73" s="134" t="str">
        <f t="shared" si="8"/>
        <v/>
      </c>
      <c r="R73" s="134" t="str">
        <f t="shared" si="8"/>
        <v/>
      </c>
      <c r="S73" s="134" t="str">
        <f t="shared" si="8"/>
        <v/>
      </c>
      <c r="T73" s="134" t="str">
        <f t="shared" si="8"/>
        <v/>
      </c>
      <c r="U73" s="134" t="str">
        <f t="shared" si="8"/>
        <v/>
      </c>
      <c r="V73" s="134" t="str">
        <f t="shared" si="8"/>
        <v/>
      </c>
      <c r="W73" s="134" t="str">
        <f t="shared" si="8"/>
        <v/>
      </c>
      <c r="X73" s="134" t="str">
        <f t="shared" si="8"/>
        <v/>
      </c>
      <c r="Y73" s="134" t="str">
        <f t="shared" si="8"/>
        <v/>
      </c>
      <c r="Z73" s="134" t="str">
        <f t="shared" si="8"/>
        <v/>
      </c>
      <c r="AA73" s="134" t="str">
        <f t="shared" si="8"/>
        <v/>
      </c>
      <c r="AB73" s="134" t="str">
        <f t="shared" si="8"/>
        <v/>
      </c>
      <c r="AC73" s="134" t="str">
        <f t="shared" si="8"/>
        <v/>
      </c>
      <c r="AD73" s="134" t="str">
        <f t="shared" si="8"/>
        <v/>
      </c>
      <c r="AE73" s="134" t="str">
        <f t="shared" si="8"/>
        <v/>
      </c>
      <c r="AF73" s="134" t="str">
        <f t="shared" si="8"/>
        <v/>
      </c>
      <c r="AG73" s="134" t="str">
        <f t="shared" si="8"/>
        <v/>
      </c>
      <c r="AH73" s="134" t="str">
        <f t="shared" si="8"/>
        <v/>
      </c>
      <c r="AI73" s="134" t="str">
        <f t="shared" si="8"/>
        <v/>
      </c>
      <c r="AJ73" s="134" t="str">
        <f t="shared" si="8"/>
        <v/>
      </c>
      <c r="AK73" s="134" t="str">
        <f t="shared" si="8"/>
        <v/>
      </c>
      <c r="AL73" s="134" t="str">
        <f t="shared" si="8"/>
        <v/>
      </c>
      <c r="AM73" s="134" t="str">
        <f t="shared" si="8"/>
        <v/>
      </c>
      <c r="AN73" s="134" t="str">
        <f t="shared" si="8"/>
        <v/>
      </c>
      <c r="AO73" s="134" t="str">
        <f t="shared" si="8"/>
        <v/>
      </c>
      <c r="AP73" s="134" t="str">
        <f t="shared" si="8"/>
        <v/>
      </c>
      <c r="AQ73" s="134" t="str">
        <f t="shared" si="8"/>
        <v/>
      </c>
      <c r="AR73" s="134" t="str">
        <f t="shared" si="8"/>
        <v/>
      </c>
      <c r="AS73" s="134" t="str">
        <f t="shared" si="8"/>
        <v/>
      </c>
      <c r="AT73" s="134" t="str">
        <f t="shared" si="8"/>
        <v/>
      </c>
      <c r="AU73" s="134" t="str">
        <f t="shared" si="8"/>
        <v/>
      </c>
      <c r="AV73" s="134" t="str">
        <f t="shared" si="8"/>
        <v/>
      </c>
      <c r="AW73" s="134" t="str">
        <f t="shared" si="8"/>
        <v/>
      </c>
      <c r="AX73" s="134" t="str">
        <f t="shared" si="8"/>
        <v/>
      </c>
      <c r="AY73" s="134" t="str">
        <f t="shared" si="8"/>
        <v/>
      </c>
      <c r="AZ73" s="134" t="str">
        <f t="shared" si="8"/>
        <v/>
      </c>
      <c r="BA73" s="134" t="str">
        <f t="shared" si="8"/>
        <v/>
      </c>
      <c r="BB73" s="134" t="str">
        <f t="shared" si="8"/>
        <v/>
      </c>
      <c r="BC73" s="134" t="str">
        <f t="shared" si="8"/>
        <v/>
      </c>
      <c r="BD73" s="134" t="str">
        <f t="shared" si="8"/>
        <v/>
      </c>
      <c r="BE73" s="134" t="str">
        <f t="shared" si="8"/>
        <v/>
      </c>
      <c r="BF73" s="134" t="str">
        <f t="shared" si="8"/>
        <v/>
      </c>
      <c r="BG73" s="134" t="str">
        <f t="shared" si="8"/>
        <v/>
      </c>
      <c r="BH73" s="134" t="str">
        <f t="shared" si="8"/>
        <v/>
      </c>
      <c r="BI73" s="134" t="str">
        <f t="shared" si="8"/>
        <v/>
      </c>
      <c r="BJ73" s="134" t="str">
        <f t="shared" si="8"/>
        <v/>
      </c>
      <c r="BK73" s="134" t="str">
        <f t="shared" si="8"/>
        <v/>
      </c>
      <c r="BL73" s="134" t="str">
        <f t="shared" si="8"/>
        <v/>
      </c>
      <c r="BM73" s="134" t="str">
        <f t="shared" si="8"/>
        <v/>
      </c>
      <c r="BN73" s="134" t="str">
        <f t="shared" si="8"/>
        <v/>
      </c>
      <c r="BO73" s="134" t="str">
        <f t="shared" si="8"/>
        <v/>
      </c>
      <c r="BP73" s="134" t="str">
        <f t="shared" ref="BP73:CD73" si="9">IF(BP72&lt;$C$75,BP71,"")</f>
        <v/>
      </c>
      <c r="BQ73" s="134" t="str">
        <f t="shared" si="9"/>
        <v/>
      </c>
      <c r="BR73" s="134" t="str">
        <f t="shared" si="9"/>
        <v/>
      </c>
      <c r="BS73" s="134" t="str">
        <f t="shared" si="9"/>
        <v/>
      </c>
      <c r="BT73" s="134" t="str">
        <f t="shared" si="9"/>
        <v/>
      </c>
      <c r="BU73" s="134" t="str">
        <f t="shared" si="9"/>
        <v/>
      </c>
      <c r="BV73" s="134" t="str">
        <f t="shared" si="9"/>
        <v/>
      </c>
      <c r="BW73" s="134" t="str">
        <f t="shared" si="9"/>
        <v/>
      </c>
      <c r="BX73" s="134" t="str">
        <f t="shared" si="9"/>
        <v/>
      </c>
      <c r="BY73" s="134" t="str">
        <f t="shared" si="9"/>
        <v/>
      </c>
      <c r="BZ73" s="134" t="str">
        <f t="shared" si="9"/>
        <v/>
      </c>
      <c r="CA73" s="134" t="str">
        <f t="shared" si="9"/>
        <v/>
      </c>
      <c r="CB73" s="134" t="str">
        <f t="shared" si="9"/>
        <v/>
      </c>
      <c r="CC73" s="134" t="str">
        <f t="shared" si="9"/>
        <v/>
      </c>
      <c r="CD73" s="134" t="str">
        <f t="shared" si="9"/>
        <v/>
      </c>
    </row>
    <row r="74" spans="1:82" s="133" customFormat="1" x14ac:dyDescent="0.25">
      <c r="A74" s="135"/>
      <c r="B74" s="134"/>
      <c r="C74" s="134" t="s">
        <v>51</v>
      </c>
      <c r="D74" s="134" t="s">
        <v>42</v>
      </c>
      <c r="E74" s="134" t="s">
        <v>52</v>
      </c>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38"/>
    </row>
    <row r="75" spans="1:82" s="133" customFormat="1" x14ac:dyDescent="0.25">
      <c r="A75" s="135"/>
      <c r="B75" s="134"/>
      <c r="C75" s="134">
        <f>QUARTILE(C72:CD72,1)</f>
        <v>2.9371329434490492</v>
      </c>
      <c r="D75" s="134">
        <f>AVERAGE(C71:CD71)</f>
        <v>2.937115443449049</v>
      </c>
      <c r="E75" s="134">
        <f>AVERAGE(C73:CD73)</f>
        <v>2.937115443449049</v>
      </c>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38"/>
    </row>
    <row r="76" spans="1:82" s="127" customFormat="1" x14ac:dyDescent="0.25">
      <c r="A76" s="124"/>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6"/>
    </row>
    <row r="77" spans="1:82" s="127" customFormat="1" x14ac:dyDescent="0.25">
      <c r="A77" s="124"/>
      <c r="B77" s="125"/>
      <c r="C77" s="128"/>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6"/>
    </row>
    <row r="78" spans="1:82" s="127" customFormat="1" x14ac:dyDescent="0.25">
      <c r="A78" s="124"/>
      <c r="B78" s="125"/>
      <c r="C78" s="128"/>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6"/>
    </row>
    <row r="79" spans="1:82" x14ac:dyDescent="0.25">
      <c r="A79" s="129"/>
      <c r="B79" s="42"/>
      <c r="C79" s="130"/>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row>
    <row r="80" spans="1:82" x14ac:dyDescent="0.25">
      <c r="A80" s="129"/>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row>
    <row r="81" spans="1:43" x14ac:dyDescent="0.25">
      <c r="A81" s="129"/>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row>
    <row r="82" spans="1:43" x14ac:dyDescent="0.25">
      <c r="A82" s="129"/>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row>
    <row r="83" spans="1:43" x14ac:dyDescent="0.25">
      <c r="A83" s="12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row>
    <row r="84" spans="1:43" x14ac:dyDescent="0.25">
      <c r="A84" s="129"/>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row>
  </sheetData>
  <sheetProtection password="9E01" sheet="1" objects="1" scenarios="1" selectLockedCells="1"/>
  <mergeCells count="38">
    <mergeCell ref="W58:X58"/>
    <mergeCell ref="AW60:AX60"/>
    <mergeCell ref="B61:AQ64"/>
    <mergeCell ref="W54:X54"/>
    <mergeCell ref="Y54:Z54"/>
    <mergeCell ref="W56:X56"/>
    <mergeCell ref="Y56:Z56"/>
    <mergeCell ref="F54:V54"/>
    <mergeCell ref="F56:V56"/>
    <mergeCell ref="F58:V58"/>
    <mergeCell ref="W50:X50"/>
    <mergeCell ref="Y50:Z50"/>
    <mergeCell ref="W52:X52"/>
    <mergeCell ref="Y52:Z52"/>
    <mergeCell ref="F50:V50"/>
    <mergeCell ref="F52:V52"/>
    <mergeCell ref="W48:X48"/>
    <mergeCell ref="Y48:Z48"/>
    <mergeCell ref="AM11:AN11"/>
    <mergeCell ref="AO11:AQ11"/>
    <mergeCell ref="Q13:T13"/>
    <mergeCell ref="AM13:AN13"/>
    <mergeCell ref="AO13:AQ13"/>
    <mergeCell ref="Q15:R15"/>
    <mergeCell ref="S15:T15"/>
    <mergeCell ref="AP26:AP27"/>
    <mergeCell ref="C31:V31"/>
    <mergeCell ref="W31:AP31"/>
    <mergeCell ref="D39:AO40"/>
    <mergeCell ref="AP39:AP40"/>
    <mergeCell ref="F48:V48"/>
    <mergeCell ref="C1:AP1"/>
    <mergeCell ref="C3:AQ5"/>
    <mergeCell ref="Z7:AA7"/>
    <mergeCell ref="Q9:T9"/>
    <mergeCell ref="AI9:AJ9"/>
    <mergeCell ref="AM9:AN9"/>
    <mergeCell ref="AP9:AQ9"/>
  </mergeCells>
  <dataValidations count="4">
    <dataValidation type="list" allowBlank="1" showInputMessage="1" showErrorMessage="1" sqref="Q9" xr:uid="{00000000-0002-0000-0100-000000000000}">
      <formula1>$U$9:$U$10</formula1>
    </dataValidation>
    <dataValidation allowBlank="1" showErrorMessage="1" promptTitle="Select from drop down tab" prompt="Select either kg N/ha or mm effluent applied" sqref="AV39:AV46" xr:uid="{00000000-0002-0000-0100-000001000000}"/>
    <dataValidation type="whole" allowBlank="1" showInputMessage="1" showErrorMessage="1" sqref="Q20 V20:W20" xr:uid="{00000000-0002-0000-0100-000002000000}">
      <formula1>1</formula1>
      <formula2>10000</formula2>
    </dataValidation>
    <dataValidation type="list" allowBlank="1" showInputMessage="1" showErrorMessage="1" sqref="Q13:T13" xr:uid="{00000000-0002-0000-0100-000003000000}">
      <formula1>$U$13:$U$14</formula1>
    </dataValidation>
  </dataValidation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74"/>
  <sheetViews>
    <sheetView showGridLines="0" tabSelected="1" zoomScaleNormal="100" workbookViewId="0">
      <selection activeCell="Z7" sqref="Z7:AA7"/>
    </sheetView>
  </sheetViews>
  <sheetFormatPr defaultRowHeight="15" x14ac:dyDescent="0.25"/>
  <cols>
    <col min="1" max="1" width="5.140625" style="4" customWidth="1"/>
    <col min="2" max="2" width="2.140625" style="34" customWidth="1"/>
    <col min="3" max="42" width="5.7109375" style="34" customWidth="1"/>
    <col min="43" max="43" width="4.140625" style="34" customWidth="1"/>
    <col min="44" max="44" width="3.5703125" style="34" customWidth="1"/>
    <col min="45" max="49" width="9.140625" style="4"/>
    <col min="50" max="50" width="12" style="4" bestFit="1" customWidth="1"/>
    <col min="51" max="16384" width="9.140625" style="4"/>
  </cols>
  <sheetData>
    <row r="1" spans="1:49" ht="58.5" customHeight="1" x14ac:dyDescent="0.35">
      <c r="A1" s="1"/>
      <c r="B1" s="2"/>
      <c r="C1" s="193" t="s">
        <v>68</v>
      </c>
      <c r="D1" s="193"/>
      <c r="E1" s="193"/>
      <c r="F1" s="193"/>
      <c r="G1" s="193"/>
      <c r="H1" s="193"/>
      <c r="I1" s="193"/>
      <c r="J1" s="193"/>
      <c r="K1" s="193"/>
      <c r="L1" s="193"/>
      <c r="M1" s="193"/>
      <c r="N1" s="193"/>
      <c r="O1" s="193"/>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3"/>
      <c r="AR1" s="2"/>
    </row>
    <row r="2" spans="1:49" s="5" customFormat="1" ht="18" customHeight="1" x14ac:dyDescent="0.35">
      <c r="B2" s="6"/>
      <c r="C2" s="7"/>
      <c r="D2" s="7"/>
      <c r="E2" s="7"/>
      <c r="F2" s="7"/>
      <c r="G2" s="7"/>
      <c r="H2" s="7"/>
      <c r="I2" s="7"/>
      <c r="J2" s="7"/>
      <c r="K2" s="7"/>
      <c r="L2" s="7"/>
      <c r="M2" s="7"/>
      <c r="N2" s="7"/>
      <c r="O2" s="7"/>
      <c r="P2" s="8"/>
      <c r="Q2" s="8"/>
      <c r="R2" s="8"/>
      <c r="S2" s="8"/>
      <c r="T2" s="8"/>
      <c r="U2" s="8"/>
      <c r="V2" s="8"/>
      <c r="W2" s="8"/>
      <c r="X2" s="8"/>
      <c r="Y2" s="8"/>
      <c r="Z2" s="8"/>
      <c r="AA2" s="8"/>
      <c r="AB2" s="8"/>
      <c r="AC2" s="8"/>
      <c r="AD2" s="8"/>
      <c r="AE2" s="8"/>
      <c r="AF2" s="8"/>
      <c r="AG2" s="8"/>
      <c r="AH2" s="8"/>
      <c r="AI2" s="8"/>
      <c r="AJ2" s="8"/>
      <c r="AK2" s="8"/>
      <c r="AL2" s="8"/>
      <c r="AM2" s="8"/>
      <c r="AN2" s="8"/>
      <c r="AO2" s="8"/>
      <c r="AP2" s="8"/>
      <c r="AQ2" s="8"/>
      <c r="AR2" s="6"/>
    </row>
    <row r="3" spans="1:49" ht="15" customHeight="1" x14ac:dyDescent="0.25">
      <c r="A3" s="5"/>
      <c r="B3" s="9"/>
      <c r="C3" s="199" t="s">
        <v>45</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9"/>
      <c r="AS3" s="5"/>
      <c r="AT3" s="5"/>
      <c r="AU3" s="5"/>
      <c r="AV3" s="5"/>
      <c r="AW3" s="5"/>
    </row>
    <row r="4" spans="1:49" ht="30" x14ac:dyDescent="0.25">
      <c r="A4" s="5"/>
      <c r="B4" s="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9"/>
      <c r="AS4" s="10"/>
      <c r="AT4" s="11"/>
      <c r="AU4" s="11"/>
      <c r="AV4" s="11"/>
      <c r="AW4" s="5"/>
    </row>
    <row r="5" spans="1:49" x14ac:dyDescent="0.25">
      <c r="A5" s="5"/>
      <c r="B5" s="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9"/>
      <c r="AS5" s="5"/>
      <c r="AT5" s="5"/>
      <c r="AU5" s="5"/>
      <c r="AV5" s="5"/>
      <c r="AW5" s="5"/>
    </row>
    <row r="6" spans="1:49" ht="9.75" customHeight="1" x14ac:dyDescent="0.25">
      <c r="A6" s="5"/>
      <c r="B6" s="9"/>
      <c r="C6" s="9"/>
      <c r="D6" s="9"/>
      <c r="E6" s="9"/>
      <c r="F6" s="9"/>
      <c r="G6" s="9"/>
      <c r="H6" s="9"/>
      <c r="I6" s="9"/>
      <c r="J6" s="9"/>
      <c r="K6" s="9"/>
      <c r="L6" s="9"/>
      <c r="M6" s="9"/>
      <c r="N6" s="9"/>
      <c r="O6" s="9"/>
      <c r="P6" s="12"/>
      <c r="Q6" s="9"/>
      <c r="R6" s="9"/>
      <c r="S6" s="12"/>
      <c r="T6" s="12"/>
      <c r="U6" s="12"/>
      <c r="V6" s="9"/>
      <c r="W6" s="9"/>
      <c r="X6" s="9"/>
      <c r="Y6" s="12"/>
      <c r="Z6" s="12"/>
      <c r="AA6" s="12"/>
      <c r="AB6" s="12"/>
      <c r="AC6" s="12"/>
      <c r="AD6" s="12"/>
      <c r="AE6" s="12"/>
      <c r="AF6" s="12"/>
      <c r="AG6" s="12"/>
      <c r="AH6" s="12"/>
      <c r="AI6" s="12"/>
      <c r="AJ6" s="12"/>
      <c r="AK6" s="12"/>
      <c r="AL6" s="12"/>
      <c r="AM6" s="12"/>
      <c r="AN6" s="12"/>
      <c r="AO6" s="12"/>
      <c r="AP6" s="9"/>
      <c r="AQ6" s="9"/>
      <c r="AR6" s="9"/>
      <c r="AS6" s="13"/>
      <c r="AT6" s="13"/>
      <c r="AU6" s="13"/>
    </row>
    <row r="7" spans="1:49" ht="25.5" customHeight="1" x14ac:dyDescent="0.25">
      <c r="A7" s="5"/>
      <c r="B7" s="14"/>
      <c r="C7" s="143" t="s">
        <v>2</v>
      </c>
      <c r="D7" s="16"/>
      <c r="E7" s="17" t="s">
        <v>46</v>
      </c>
      <c r="F7" s="16"/>
      <c r="G7" s="16"/>
      <c r="H7" s="16"/>
      <c r="I7" s="16"/>
      <c r="J7" s="16"/>
      <c r="K7" s="16"/>
      <c r="L7" s="16"/>
      <c r="M7" s="16"/>
      <c r="N7" s="16"/>
      <c r="O7" s="16"/>
      <c r="P7" s="18"/>
      <c r="Q7" s="16"/>
      <c r="R7" s="16"/>
      <c r="S7" s="16"/>
      <c r="T7" s="16"/>
      <c r="U7" s="16"/>
      <c r="V7" s="16"/>
      <c r="W7" s="16"/>
      <c r="X7" s="16"/>
      <c r="Y7" s="16"/>
      <c r="Z7" s="184">
        <v>5</v>
      </c>
      <c r="AA7" s="185"/>
      <c r="AB7" s="144" t="s">
        <v>4</v>
      </c>
      <c r="AC7" s="12"/>
      <c r="AD7" s="12"/>
      <c r="AE7" s="12"/>
      <c r="AF7" s="12"/>
      <c r="AG7" s="12"/>
      <c r="AH7" s="12"/>
      <c r="AI7" s="12"/>
      <c r="AJ7" s="9"/>
      <c r="AK7" s="9"/>
      <c r="AL7" s="9"/>
      <c r="AM7" s="9"/>
      <c r="AN7" s="9"/>
      <c r="AO7" s="9"/>
      <c r="AP7" s="9"/>
      <c r="AQ7" s="9"/>
      <c r="AR7" s="9"/>
      <c r="AS7" s="13"/>
      <c r="AT7" s="13"/>
      <c r="AU7" s="13"/>
    </row>
    <row r="8" spans="1:49" s="5" customFormat="1" ht="12" customHeight="1" x14ac:dyDescent="0.25">
      <c r="B8" s="9"/>
      <c r="C8" s="9"/>
      <c r="D8" s="9"/>
      <c r="E8" s="9"/>
      <c r="F8" s="9"/>
      <c r="G8" s="9"/>
      <c r="H8" s="9"/>
      <c r="I8" s="9"/>
      <c r="J8" s="9"/>
      <c r="K8" s="9"/>
      <c r="L8" s="9"/>
      <c r="M8" s="9"/>
      <c r="N8" s="9"/>
      <c r="O8" s="9"/>
      <c r="P8" s="12"/>
      <c r="Q8" s="9"/>
      <c r="R8" s="9"/>
      <c r="S8" s="12"/>
      <c r="T8" s="12"/>
      <c r="U8" s="12"/>
      <c r="V8" s="9"/>
      <c r="W8" s="9"/>
      <c r="X8" s="9"/>
      <c r="Y8" s="12"/>
      <c r="Z8" s="12"/>
      <c r="AA8" s="12"/>
      <c r="AB8" s="12"/>
      <c r="AC8" s="12"/>
      <c r="AD8" s="12"/>
      <c r="AE8" s="12"/>
      <c r="AF8" s="12"/>
      <c r="AG8" s="12"/>
      <c r="AH8" s="12"/>
      <c r="AI8" s="12"/>
      <c r="AJ8" s="12"/>
      <c r="AK8" s="12"/>
      <c r="AL8" s="12"/>
      <c r="AM8" s="12"/>
      <c r="AN8" s="12"/>
      <c r="AO8" s="12"/>
      <c r="AP8" s="9"/>
      <c r="AQ8" s="9"/>
      <c r="AR8" s="9"/>
      <c r="AS8" s="13"/>
      <c r="AT8" s="13"/>
      <c r="AU8" s="13"/>
    </row>
    <row r="9" spans="1:49" ht="24" customHeight="1" x14ac:dyDescent="0.25">
      <c r="A9" s="5"/>
      <c r="B9" s="14"/>
      <c r="C9" s="143" t="s">
        <v>5</v>
      </c>
      <c r="D9" s="17" t="s">
        <v>60</v>
      </c>
      <c r="E9" s="18" t="s">
        <v>6</v>
      </c>
      <c r="F9" s="23"/>
      <c r="G9" s="16"/>
      <c r="H9" s="16"/>
      <c r="I9" s="16"/>
      <c r="J9" s="16"/>
      <c r="K9" s="16"/>
      <c r="L9" s="16"/>
      <c r="M9" s="16"/>
      <c r="N9" s="16"/>
      <c r="O9" s="16"/>
      <c r="P9" s="18"/>
      <c r="Q9" s="186" t="s">
        <v>8</v>
      </c>
      <c r="R9" s="186"/>
      <c r="S9" s="186"/>
      <c r="T9" s="186"/>
      <c r="U9" s="24" t="s">
        <v>8</v>
      </c>
      <c r="V9" s="25" t="s">
        <v>9</v>
      </c>
      <c r="W9" s="26"/>
      <c r="X9" s="27"/>
      <c r="Y9" s="28" t="s">
        <v>10</v>
      </c>
      <c r="Z9" s="138"/>
      <c r="AA9" s="30"/>
      <c r="AB9" s="30"/>
      <c r="AC9" s="30"/>
      <c r="AD9" s="138"/>
      <c r="AE9" s="30"/>
      <c r="AF9" s="30"/>
      <c r="AG9" s="30"/>
      <c r="AH9" s="30"/>
      <c r="AI9" s="177" t="str">
        <f>IF(Q9="Square or Rectangular","Width","Diameter ")</f>
        <v>Width</v>
      </c>
      <c r="AJ9" s="178"/>
      <c r="AK9" s="141">
        <v>200</v>
      </c>
      <c r="AL9" s="136" t="s">
        <v>4</v>
      </c>
      <c r="AM9" s="176" t="str">
        <f>IF(Q9="Square or Rectangular","Length","")</f>
        <v>Length</v>
      </c>
      <c r="AN9" s="178"/>
      <c r="AO9" s="141">
        <v>200</v>
      </c>
      <c r="AP9" s="176" t="str">
        <f>IF(Q9="Square or Rectangular","mm","")</f>
        <v>mm</v>
      </c>
      <c r="AQ9" s="178"/>
      <c r="AR9" s="9"/>
    </row>
    <row r="10" spans="1:49" s="5" customFormat="1" ht="12" customHeight="1" x14ac:dyDescent="0.25">
      <c r="B10" s="9"/>
      <c r="C10" s="36"/>
      <c r="D10" s="36"/>
      <c r="E10" s="36"/>
      <c r="F10" s="36"/>
      <c r="G10" s="37"/>
      <c r="H10" s="37"/>
      <c r="I10" s="37"/>
      <c r="J10" s="37"/>
      <c r="K10" s="37"/>
      <c r="L10" s="37"/>
      <c r="M10" s="37"/>
      <c r="N10" s="37"/>
      <c r="O10" s="37"/>
      <c r="P10" s="37"/>
      <c r="Q10" s="37"/>
      <c r="R10" s="36"/>
      <c r="S10" s="36"/>
      <c r="T10" s="36"/>
      <c r="U10" s="145" t="s">
        <v>7</v>
      </c>
      <c r="V10" s="12"/>
      <c r="W10" s="39"/>
      <c r="X10" s="39"/>
      <c r="Y10" s="39"/>
      <c r="Z10" s="40"/>
      <c r="AA10" s="41"/>
      <c r="AB10" s="41"/>
      <c r="AC10" s="40"/>
      <c r="AD10" s="40"/>
      <c r="AE10" s="40"/>
      <c r="AF10" s="40"/>
      <c r="AG10" s="40"/>
      <c r="AH10" s="40"/>
      <c r="AI10" s="40"/>
      <c r="AJ10" s="40"/>
      <c r="AK10" s="40"/>
      <c r="AL10" s="12"/>
      <c r="AM10" s="43"/>
      <c r="AN10" s="12"/>
      <c r="AO10" s="12"/>
      <c r="AP10" s="12"/>
      <c r="AQ10" s="9"/>
      <c r="AR10" s="9"/>
    </row>
    <row r="11" spans="1:49" ht="24" customHeight="1" x14ac:dyDescent="0.25">
      <c r="A11" s="5"/>
      <c r="B11" s="14"/>
      <c r="C11" s="143" t="s">
        <v>11</v>
      </c>
      <c r="D11" s="17"/>
      <c r="E11" s="44" t="s">
        <v>61</v>
      </c>
      <c r="F11" s="23"/>
      <c r="G11" s="16"/>
      <c r="H11" s="16"/>
      <c r="I11" s="16"/>
      <c r="J11" s="16"/>
      <c r="K11" s="16"/>
      <c r="L11" s="16"/>
      <c r="M11" s="16"/>
      <c r="N11" s="16"/>
      <c r="O11" s="16"/>
      <c r="P11" s="18"/>
      <c r="Q11" s="140">
        <v>54</v>
      </c>
      <c r="R11" s="137" t="s">
        <v>13</v>
      </c>
      <c r="S11" s="140">
        <v>30</v>
      </c>
      <c r="T11" s="139" t="s">
        <v>14</v>
      </c>
      <c r="U11" s="24"/>
      <c r="V11" s="25" t="s">
        <v>15</v>
      </c>
      <c r="W11" s="26"/>
      <c r="X11" s="27"/>
      <c r="Y11" s="28" t="s">
        <v>69</v>
      </c>
      <c r="Z11" s="138"/>
      <c r="AA11" s="30"/>
      <c r="AB11" s="30"/>
      <c r="AC11" s="30"/>
      <c r="AD11" s="28"/>
      <c r="AE11" s="30"/>
      <c r="AF11" s="30"/>
      <c r="AG11" s="30"/>
      <c r="AH11" s="30"/>
      <c r="AI11" s="30"/>
      <c r="AJ11" s="30"/>
      <c r="AK11" s="30"/>
      <c r="AL11" s="48"/>
      <c r="AM11" s="184">
        <v>30</v>
      </c>
      <c r="AN11" s="185"/>
      <c r="AO11" s="176" t="s">
        <v>17</v>
      </c>
      <c r="AP11" s="177"/>
      <c r="AQ11" s="178"/>
      <c r="AR11" s="9"/>
    </row>
    <row r="12" spans="1:49" s="5" customFormat="1" ht="12" customHeight="1" x14ac:dyDescent="0.25">
      <c r="B12" s="9"/>
      <c r="C12" s="36"/>
      <c r="D12" s="36"/>
      <c r="E12" s="36"/>
      <c r="F12" s="36"/>
      <c r="G12" s="37"/>
      <c r="H12" s="37"/>
      <c r="I12" s="37"/>
      <c r="J12" s="37"/>
      <c r="K12" s="37"/>
      <c r="L12" s="37"/>
      <c r="M12" s="37"/>
      <c r="N12" s="37"/>
      <c r="O12" s="37"/>
      <c r="P12" s="37"/>
      <c r="Q12" s="37"/>
      <c r="R12" s="36"/>
      <c r="S12" s="36"/>
      <c r="T12" s="36"/>
      <c r="U12" s="145"/>
      <c r="V12" s="12"/>
      <c r="W12" s="39"/>
      <c r="X12" s="39"/>
      <c r="Y12" s="39"/>
      <c r="Z12" s="40"/>
      <c r="AA12" s="41"/>
      <c r="AB12" s="41"/>
      <c r="AC12" s="40"/>
      <c r="AD12" s="40"/>
      <c r="AE12" s="40"/>
      <c r="AF12" s="40"/>
      <c r="AG12" s="40"/>
      <c r="AH12" s="40"/>
      <c r="AI12" s="40"/>
      <c r="AJ12" s="40"/>
      <c r="AK12" s="40"/>
      <c r="AL12" s="12"/>
      <c r="AM12" s="43"/>
      <c r="AN12" s="12"/>
      <c r="AO12" s="12"/>
      <c r="AP12" s="12"/>
      <c r="AQ12" s="9"/>
      <c r="AR12" s="9"/>
    </row>
    <row r="13" spans="1:49" ht="24" customHeight="1" x14ac:dyDescent="0.25">
      <c r="A13" s="5"/>
      <c r="B13" s="14"/>
      <c r="C13" s="143" t="s">
        <v>18</v>
      </c>
      <c r="D13" s="17"/>
      <c r="E13" s="18" t="s">
        <v>70</v>
      </c>
      <c r="F13" s="23"/>
      <c r="G13" s="16"/>
      <c r="H13" s="16"/>
      <c r="I13" s="16"/>
      <c r="J13" s="16"/>
      <c r="K13" s="16"/>
      <c r="L13" s="16"/>
      <c r="M13" s="16"/>
      <c r="N13" s="16"/>
      <c r="O13" s="16"/>
      <c r="P13" s="18"/>
      <c r="Q13" s="186" t="s">
        <v>20</v>
      </c>
      <c r="R13" s="186"/>
      <c r="S13" s="186"/>
      <c r="T13" s="186"/>
      <c r="U13" s="24" t="s">
        <v>21</v>
      </c>
      <c r="V13" s="25" t="s">
        <v>22</v>
      </c>
      <c r="W13" s="26"/>
      <c r="X13" s="27"/>
      <c r="Y13" s="18" t="s">
        <v>71</v>
      </c>
      <c r="Z13" s="138"/>
      <c r="AA13" s="30"/>
      <c r="AB13" s="30"/>
      <c r="AC13" s="30"/>
      <c r="AD13" s="138"/>
      <c r="AE13" s="30"/>
      <c r="AF13" s="30"/>
      <c r="AG13" s="30"/>
      <c r="AH13" s="30"/>
      <c r="AI13" s="30"/>
      <c r="AJ13" s="30"/>
      <c r="AK13" s="30"/>
      <c r="AL13" s="48"/>
      <c r="AM13" s="184">
        <v>5.46</v>
      </c>
      <c r="AN13" s="187"/>
      <c r="AO13" s="176" t="str">
        <f>IF(Q13="m³/hour","m³/hour",(IF(Q13="L/second","L/second","")))</f>
        <v>L/second</v>
      </c>
      <c r="AP13" s="177"/>
      <c r="AQ13" s="178"/>
      <c r="AR13" s="9"/>
    </row>
    <row r="14" spans="1:49" s="5" customFormat="1" ht="12" customHeight="1" x14ac:dyDescent="0.25">
      <c r="B14" s="9"/>
      <c r="C14" s="36"/>
      <c r="D14" s="36"/>
      <c r="E14" s="36"/>
      <c r="F14" s="36"/>
      <c r="G14" s="37"/>
      <c r="H14" s="37"/>
      <c r="I14" s="37"/>
      <c r="J14" s="37"/>
      <c r="K14" s="37"/>
      <c r="L14" s="37"/>
      <c r="M14" s="37"/>
      <c r="N14" s="37"/>
      <c r="O14" s="37"/>
      <c r="P14" s="37"/>
      <c r="Q14" s="37"/>
      <c r="R14" s="36"/>
      <c r="S14" s="36"/>
      <c r="T14" s="36"/>
      <c r="U14" s="145" t="s">
        <v>20</v>
      </c>
      <c r="V14" s="12"/>
      <c r="W14" s="39"/>
      <c r="X14" s="39"/>
      <c r="Y14" s="39"/>
      <c r="Z14" s="40"/>
      <c r="AA14" s="41"/>
      <c r="AB14" s="41"/>
      <c r="AC14" s="40"/>
      <c r="AD14" s="40"/>
      <c r="AE14" s="40"/>
      <c r="AF14" s="40"/>
      <c r="AG14" s="40"/>
      <c r="AH14" s="40"/>
      <c r="AI14" s="40"/>
      <c r="AJ14" s="40"/>
      <c r="AK14" s="40"/>
      <c r="AL14" s="12"/>
      <c r="AM14" s="43"/>
      <c r="AN14" s="12"/>
      <c r="AO14" s="12"/>
      <c r="AP14" s="12"/>
      <c r="AQ14" s="9"/>
      <c r="AR14" s="9"/>
    </row>
    <row r="15" spans="1:49" s="5" customFormat="1" ht="24" customHeight="1" x14ac:dyDescent="0.25">
      <c r="B15" s="49"/>
      <c r="C15" s="146" t="s">
        <v>24</v>
      </c>
      <c r="D15" s="51"/>
      <c r="E15" s="51"/>
      <c r="F15" s="52" t="s">
        <v>62</v>
      </c>
      <c r="G15" s="51"/>
      <c r="H15" s="51"/>
      <c r="I15" s="51"/>
      <c r="J15" s="51"/>
      <c r="K15" s="51"/>
      <c r="L15" s="51"/>
      <c r="M15" s="51"/>
      <c r="N15" s="51"/>
      <c r="O15" s="51"/>
      <c r="P15" s="53"/>
      <c r="Q15" s="53"/>
      <c r="R15" s="54"/>
      <c r="S15" s="54"/>
      <c r="T15" s="53"/>
      <c r="U15" s="53"/>
      <c r="V15" s="54"/>
      <c r="W15" s="54"/>
      <c r="X15" s="54"/>
      <c r="Y15" s="54"/>
      <c r="Z15" s="54"/>
      <c r="AA15" s="55"/>
      <c r="AB15" s="55"/>
      <c r="AC15" s="56"/>
      <c r="AD15" s="56"/>
      <c r="AE15" s="56"/>
      <c r="AF15" s="56"/>
      <c r="AG15" s="56"/>
      <c r="AH15" s="56"/>
      <c r="AI15" s="56"/>
      <c r="AJ15" s="56"/>
      <c r="AK15" s="56"/>
      <c r="AL15" s="56"/>
      <c r="AM15" s="56"/>
      <c r="AN15" s="56"/>
      <c r="AO15" s="56"/>
      <c r="AP15" s="56"/>
      <c r="AQ15" s="57"/>
      <c r="AR15" s="58"/>
    </row>
    <row r="16" spans="1:49" s="5" customFormat="1" ht="15" customHeight="1" x14ac:dyDescent="0.3">
      <c r="B16" s="58"/>
      <c r="C16" s="59"/>
      <c r="D16" s="59"/>
      <c r="E16" s="59"/>
      <c r="F16" s="59"/>
      <c r="G16" s="59"/>
      <c r="H16" s="59"/>
      <c r="I16" s="59"/>
      <c r="J16" s="59"/>
      <c r="K16" s="59"/>
      <c r="L16" s="59"/>
      <c r="M16" s="59"/>
      <c r="N16" s="59"/>
      <c r="O16" s="59"/>
      <c r="P16" s="59"/>
      <c r="Q16" s="12"/>
      <c r="R16" s="12"/>
      <c r="S16" s="12"/>
      <c r="T16" s="59"/>
      <c r="U16" s="59"/>
      <c r="V16" s="12"/>
      <c r="W16" s="12"/>
      <c r="X16" s="12"/>
      <c r="Y16" s="12"/>
      <c r="Z16" s="12"/>
      <c r="AA16" s="12"/>
      <c r="AB16" s="12"/>
      <c r="AC16" s="12"/>
      <c r="AD16" s="12"/>
      <c r="AE16" s="12"/>
      <c r="AF16" s="12"/>
      <c r="AG16" s="12"/>
      <c r="AH16" s="12"/>
      <c r="AI16" s="12"/>
      <c r="AJ16" s="12"/>
      <c r="AK16" s="12"/>
      <c r="AL16" s="12"/>
      <c r="AM16" s="12"/>
      <c r="AN16" s="12"/>
      <c r="AO16" s="12"/>
      <c r="AP16" s="12"/>
      <c r="AQ16" s="60"/>
      <c r="AR16" s="12"/>
    </row>
    <row r="17" spans="1:48" s="5" customFormat="1" ht="15" customHeight="1" x14ac:dyDescent="0.25">
      <c r="B17" s="58"/>
      <c r="C17" s="12"/>
      <c r="D17" s="12"/>
      <c r="E17" s="12"/>
      <c r="F17" s="12"/>
      <c r="G17" s="12"/>
      <c r="H17" s="12"/>
      <c r="I17" s="12"/>
      <c r="J17" s="12"/>
      <c r="K17" s="12"/>
      <c r="L17" s="12"/>
      <c r="M17" s="12"/>
      <c r="N17" s="12"/>
      <c r="O17" s="12"/>
      <c r="P17" s="12"/>
      <c r="Q17" s="43"/>
      <c r="R17" s="40"/>
      <c r="S17" s="43"/>
      <c r="T17" s="12"/>
      <c r="U17" s="12"/>
      <c r="V17" s="43"/>
      <c r="W17" s="43"/>
      <c r="X17" s="40"/>
      <c r="Y17" s="43"/>
      <c r="Z17" s="43"/>
      <c r="AA17" s="40"/>
      <c r="AB17" s="43"/>
      <c r="AC17" s="12"/>
      <c r="AD17" s="12"/>
      <c r="AE17" s="12"/>
      <c r="AF17" s="12"/>
      <c r="AG17" s="12"/>
      <c r="AH17" s="12"/>
      <c r="AI17" s="12"/>
      <c r="AJ17" s="12"/>
      <c r="AK17" s="12"/>
      <c r="AL17" s="12"/>
      <c r="AM17" s="12"/>
      <c r="AN17" s="12"/>
      <c r="AO17" s="12"/>
      <c r="AP17" s="12"/>
      <c r="AQ17" s="60"/>
      <c r="AR17" s="12"/>
    </row>
    <row r="18" spans="1:48" s="5" customFormat="1" ht="15" customHeight="1" x14ac:dyDescent="0.25">
      <c r="B18" s="58"/>
      <c r="C18" s="12"/>
      <c r="D18" s="12"/>
      <c r="E18" s="12"/>
      <c r="F18" s="12"/>
      <c r="G18" s="12"/>
      <c r="H18" s="12"/>
      <c r="I18" s="12"/>
      <c r="J18" s="12"/>
      <c r="K18" s="12"/>
      <c r="L18" s="12"/>
      <c r="M18" s="12"/>
      <c r="N18" s="12"/>
      <c r="O18" s="12"/>
      <c r="P18" s="12"/>
      <c r="Q18" s="147"/>
      <c r="R18" s="148"/>
      <c r="S18" s="149"/>
      <c r="T18" s="12"/>
      <c r="U18" s="12"/>
      <c r="V18" s="147"/>
      <c r="W18" s="147"/>
      <c r="X18" s="148"/>
      <c r="Y18" s="149"/>
      <c r="Z18" s="149"/>
      <c r="AA18" s="148"/>
      <c r="AB18" s="147"/>
      <c r="AC18" s="12"/>
      <c r="AD18" s="12"/>
      <c r="AE18" s="12"/>
      <c r="AF18" s="12"/>
      <c r="AG18" s="12"/>
      <c r="AH18" s="12"/>
      <c r="AI18" s="12"/>
      <c r="AJ18" s="12"/>
      <c r="AK18" s="12"/>
      <c r="AL18" s="12"/>
      <c r="AM18" s="12"/>
      <c r="AN18" s="12"/>
      <c r="AO18" s="12"/>
      <c r="AP18" s="12"/>
      <c r="AQ18" s="60"/>
      <c r="AR18" s="12"/>
    </row>
    <row r="19" spans="1:48" s="5" customFormat="1" ht="15" customHeight="1" x14ac:dyDescent="0.25">
      <c r="B19" s="58"/>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60"/>
      <c r="AR19" s="12"/>
      <c r="AT19" s="150"/>
    </row>
    <row r="20" spans="1:48" s="5" customFormat="1" ht="15" customHeight="1" x14ac:dyDescent="0.25">
      <c r="B20" s="58"/>
      <c r="C20" s="68"/>
      <c r="D20" s="68"/>
      <c r="E20" s="68"/>
      <c r="F20" s="68"/>
      <c r="G20" s="68"/>
      <c r="H20" s="68"/>
      <c r="I20" s="68"/>
      <c r="J20" s="68"/>
      <c r="K20" s="68"/>
      <c r="L20" s="68"/>
      <c r="M20" s="68"/>
      <c r="N20" s="68"/>
      <c r="O20" s="68"/>
      <c r="P20" s="12"/>
      <c r="Q20" s="12"/>
      <c r="R20" s="12"/>
      <c r="S20" s="12"/>
      <c r="T20" s="12"/>
      <c r="U20" s="12"/>
      <c r="V20" s="12"/>
      <c r="W20" s="12"/>
      <c r="X20" s="12"/>
      <c r="Y20" s="12"/>
      <c r="Z20" s="12"/>
      <c r="AA20" s="12"/>
      <c r="AB20" s="12"/>
      <c r="AC20" s="69"/>
      <c r="AD20" s="69"/>
      <c r="AE20" s="69"/>
      <c r="AF20" s="69"/>
      <c r="AG20" s="69"/>
      <c r="AH20" s="69"/>
      <c r="AI20" s="69"/>
      <c r="AJ20" s="69"/>
      <c r="AK20" s="69"/>
      <c r="AL20" s="69"/>
      <c r="AM20" s="69"/>
      <c r="AN20" s="69"/>
      <c r="AO20" s="69"/>
      <c r="AP20" s="70"/>
      <c r="AQ20" s="71"/>
      <c r="AR20" s="72"/>
      <c r="AT20" s="150"/>
    </row>
    <row r="21" spans="1:48" s="5" customFormat="1" ht="15" customHeight="1" x14ac:dyDescent="0.25">
      <c r="B21" s="58"/>
      <c r="C21" s="73"/>
      <c r="D21" s="73"/>
      <c r="E21" s="73"/>
      <c r="F21" s="73"/>
      <c r="G21" s="73"/>
      <c r="H21" s="73"/>
      <c r="I21" s="73"/>
      <c r="J21" s="73"/>
      <c r="K21" s="73"/>
      <c r="L21" s="73"/>
      <c r="M21" s="73"/>
      <c r="N21" s="73"/>
      <c r="O21" s="73"/>
      <c r="P21" s="12"/>
      <c r="Q21" s="12"/>
      <c r="R21" s="12"/>
      <c r="S21" s="12"/>
      <c r="T21" s="12"/>
      <c r="U21" s="12"/>
      <c r="V21" s="12"/>
      <c r="W21" s="12"/>
      <c r="X21" s="12"/>
      <c r="Y21" s="12"/>
      <c r="Z21" s="12"/>
      <c r="AA21" s="12"/>
      <c r="AB21" s="12"/>
      <c r="AC21" s="69"/>
      <c r="AD21" s="69"/>
      <c r="AE21" s="69"/>
      <c r="AF21" s="69"/>
      <c r="AG21" s="69"/>
      <c r="AH21" s="69"/>
      <c r="AI21" s="69"/>
      <c r="AJ21" s="69"/>
      <c r="AK21" s="69"/>
      <c r="AL21" s="69"/>
      <c r="AM21" s="69"/>
      <c r="AN21" s="69"/>
      <c r="AO21" s="69"/>
      <c r="AP21" s="69"/>
      <c r="AQ21" s="74"/>
      <c r="AR21" s="58"/>
      <c r="AT21" s="150"/>
    </row>
    <row r="22" spans="1:48" s="5" customFormat="1" ht="15" customHeight="1" x14ac:dyDescent="0.25">
      <c r="B22" s="58"/>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0"/>
      <c r="AR22" s="58"/>
      <c r="AT22" s="150"/>
    </row>
    <row r="23" spans="1:48" s="5" customFormat="1" ht="15" customHeight="1" x14ac:dyDescent="0.25">
      <c r="B23" s="58"/>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60"/>
      <c r="AR23" s="58"/>
      <c r="AT23" s="150"/>
    </row>
    <row r="24" spans="1:48" s="5" customFormat="1" ht="15" customHeight="1" x14ac:dyDescent="0.25">
      <c r="B24" s="58"/>
      <c r="C24" s="151"/>
      <c r="D24" s="151"/>
      <c r="E24" s="151"/>
      <c r="F24" s="151"/>
      <c r="G24" s="151"/>
      <c r="H24" s="151"/>
      <c r="I24" s="151"/>
      <c r="J24" s="151"/>
      <c r="K24" s="151"/>
      <c r="L24" s="151"/>
      <c r="M24" s="151"/>
      <c r="N24" s="151"/>
      <c r="O24" s="151"/>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202"/>
      <c r="AQ24" s="76"/>
      <c r="AR24" s="12"/>
      <c r="AT24" s="150"/>
    </row>
    <row r="25" spans="1:48" s="5" customFormat="1" ht="15" customHeight="1" x14ac:dyDescent="0.25">
      <c r="B25" s="58"/>
      <c r="C25" s="152"/>
      <c r="D25" s="152"/>
      <c r="E25" s="152"/>
      <c r="F25" s="152"/>
      <c r="G25" s="152"/>
      <c r="H25" s="152"/>
      <c r="I25" s="152"/>
      <c r="J25" s="152"/>
      <c r="K25" s="152"/>
      <c r="L25" s="152"/>
      <c r="M25" s="152"/>
      <c r="N25" s="152"/>
      <c r="O25" s="15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202"/>
      <c r="AQ25" s="76"/>
      <c r="AR25" s="58"/>
      <c r="AT25" s="150"/>
    </row>
    <row r="26" spans="1:48" s="5" customFormat="1" ht="15" customHeight="1" x14ac:dyDescent="0.25">
      <c r="B26" s="58"/>
      <c r="C26" s="68"/>
      <c r="D26" s="68"/>
      <c r="E26" s="68"/>
      <c r="F26" s="68"/>
      <c r="G26" s="68"/>
      <c r="H26" s="68"/>
      <c r="I26" s="68"/>
      <c r="J26" s="68"/>
      <c r="K26" s="68"/>
      <c r="L26" s="68"/>
      <c r="M26" s="68"/>
      <c r="N26" s="68"/>
      <c r="O26" s="68"/>
      <c r="P26" s="12"/>
      <c r="Q26" s="12"/>
      <c r="R26" s="12"/>
      <c r="S26" s="12"/>
      <c r="T26" s="12"/>
      <c r="U26" s="12"/>
      <c r="V26" s="12"/>
      <c r="W26" s="12"/>
      <c r="X26" s="12"/>
      <c r="Y26" s="12"/>
      <c r="Z26" s="12"/>
      <c r="AA26" s="12"/>
      <c r="AB26" s="12"/>
      <c r="AC26" s="69"/>
      <c r="AD26" s="69"/>
      <c r="AE26" s="69"/>
      <c r="AF26" s="69"/>
      <c r="AG26" s="69"/>
      <c r="AH26" s="69"/>
      <c r="AI26" s="69"/>
      <c r="AJ26" s="69"/>
      <c r="AK26" s="69"/>
      <c r="AL26" s="69"/>
      <c r="AM26" s="69"/>
      <c r="AN26" s="69"/>
      <c r="AO26" s="69"/>
      <c r="AP26" s="70"/>
      <c r="AQ26" s="71"/>
      <c r="AR26" s="72"/>
      <c r="AT26" s="150"/>
    </row>
    <row r="27" spans="1:48" s="5" customFormat="1" ht="15" customHeight="1" x14ac:dyDescent="0.25">
      <c r="B27" s="58"/>
      <c r="C27" s="73"/>
      <c r="D27" s="73"/>
      <c r="E27" s="73"/>
      <c r="F27" s="73"/>
      <c r="G27" s="73"/>
      <c r="H27" s="73"/>
      <c r="I27" s="73"/>
      <c r="J27" s="73"/>
      <c r="K27" s="73"/>
      <c r="L27" s="73"/>
      <c r="M27" s="73"/>
      <c r="N27" s="73"/>
      <c r="O27" s="73"/>
      <c r="P27" s="12"/>
      <c r="Q27" s="12"/>
      <c r="R27" s="12"/>
      <c r="S27" s="12"/>
      <c r="T27" s="12"/>
      <c r="U27" s="12"/>
      <c r="V27" s="12"/>
      <c r="W27" s="12"/>
      <c r="X27" s="12"/>
      <c r="Y27" s="12"/>
      <c r="Z27" s="12"/>
      <c r="AA27" s="12"/>
      <c r="AB27" s="12"/>
      <c r="AC27" s="69"/>
      <c r="AD27" s="69"/>
      <c r="AE27" s="69"/>
      <c r="AF27" s="69"/>
      <c r="AG27" s="69"/>
      <c r="AH27" s="69"/>
      <c r="AI27" s="69"/>
      <c r="AJ27" s="69"/>
      <c r="AK27" s="69"/>
      <c r="AL27" s="69"/>
      <c r="AM27" s="69"/>
      <c r="AN27" s="69"/>
      <c r="AO27" s="69"/>
      <c r="AP27" s="69"/>
      <c r="AQ27" s="74"/>
      <c r="AR27" s="58"/>
      <c r="AT27" s="150"/>
    </row>
    <row r="28" spans="1:48" s="5" customFormat="1" ht="15" customHeight="1" x14ac:dyDescent="0.25">
      <c r="B28" s="58"/>
      <c r="C28" s="151"/>
      <c r="D28" s="151"/>
      <c r="E28" s="151"/>
      <c r="F28" s="151"/>
      <c r="G28" s="151"/>
      <c r="H28" s="151"/>
      <c r="I28" s="151"/>
      <c r="J28" s="151"/>
      <c r="K28" s="151"/>
      <c r="L28" s="151"/>
      <c r="M28" s="151"/>
      <c r="N28" s="151"/>
      <c r="O28" s="151"/>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53"/>
      <c r="AQ28" s="76"/>
      <c r="AR28" s="12"/>
      <c r="AT28" s="150"/>
    </row>
    <row r="29" spans="1:48" s="5" customFormat="1" ht="15" customHeight="1" x14ac:dyDescent="0.25">
      <c r="B29" s="58"/>
      <c r="C29" s="203" t="s">
        <v>63</v>
      </c>
      <c r="D29" s="203"/>
      <c r="E29" s="203"/>
      <c r="F29" s="203"/>
      <c r="G29" s="203"/>
      <c r="H29" s="203"/>
      <c r="I29" s="203"/>
      <c r="J29" s="203"/>
      <c r="K29" s="203"/>
      <c r="L29" s="203"/>
      <c r="M29" s="203"/>
      <c r="N29" s="203"/>
      <c r="O29" s="203"/>
      <c r="P29" s="203"/>
      <c r="Q29" s="203"/>
      <c r="R29" s="203"/>
      <c r="S29" s="203"/>
      <c r="T29" s="203"/>
      <c r="U29" s="203"/>
      <c r="V29" s="204"/>
      <c r="W29" s="203" t="s">
        <v>64</v>
      </c>
      <c r="X29" s="203"/>
      <c r="Y29" s="203"/>
      <c r="Z29" s="203"/>
      <c r="AA29" s="203"/>
      <c r="AB29" s="203"/>
      <c r="AC29" s="203"/>
      <c r="AD29" s="203"/>
      <c r="AE29" s="203"/>
      <c r="AF29" s="203"/>
      <c r="AG29" s="203"/>
      <c r="AH29" s="203"/>
      <c r="AI29" s="203"/>
      <c r="AJ29" s="203"/>
      <c r="AK29" s="203"/>
      <c r="AL29" s="203"/>
      <c r="AM29" s="203"/>
      <c r="AN29" s="203"/>
      <c r="AO29" s="203"/>
      <c r="AP29" s="203"/>
      <c r="AQ29" s="85"/>
      <c r="AR29" s="58"/>
      <c r="AT29" s="150"/>
    </row>
    <row r="30" spans="1:48" s="154" customFormat="1" ht="18" customHeight="1" x14ac:dyDescent="0.25">
      <c r="B30" s="90"/>
      <c r="C30" s="155">
        <v>20</v>
      </c>
      <c r="D30" s="155">
        <v>19</v>
      </c>
      <c r="E30" s="155">
        <v>18</v>
      </c>
      <c r="F30" s="155">
        <v>17</v>
      </c>
      <c r="G30" s="155">
        <v>16</v>
      </c>
      <c r="H30" s="155">
        <v>15</v>
      </c>
      <c r="I30" s="155">
        <v>14</v>
      </c>
      <c r="J30" s="155">
        <v>13</v>
      </c>
      <c r="K30" s="155">
        <v>12</v>
      </c>
      <c r="L30" s="155">
        <v>11</v>
      </c>
      <c r="M30" s="155">
        <v>10</v>
      </c>
      <c r="N30" s="155">
        <v>9</v>
      </c>
      <c r="O30" s="155">
        <v>8</v>
      </c>
      <c r="P30" s="155">
        <v>7</v>
      </c>
      <c r="Q30" s="155">
        <v>6</v>
      </c>
      <c r="R30" s="155">
        <v>5</v>
      </c>
      <c r="S30" s="155">
        <v>4</v>
      </c>
      <c r="T30" s="155">
        <v>3</v>
      </c>
      <c r="U30" s="155">
        <v>2</v>
      </c>
      <c r="V30" s="156">
        <v>1</v>
      </c>
      <c r="W30" s="157">
        <v>1</v>
      </c>
      <c r="X30" s="158">
        <v>2</v>
      </c>
      <c r="Y30" s="158">
        <v>3</v>
      </c>
      <c r="Z30" s="158">
        <v>4</v>
      </c>
      <c r="AA30" s="158">
        <v>5</v>
      </c>
      <c r="AB30" s="158">
        <v>6</v>
      </c>
      <c r="AC30" s="158">
        <v>7</v>
      </c>
      <c r="AD30" s="158">
        <v>8</v>
      </c>
      <c r="AE30" s="158">
        <v>9</v>
      </c>
      <c r="AF30" s="158">
        <v>10</v>
      </c>
      <c r="AG30" s="158">
        <v>11</v>
      </c>
      <c r="AH30" s="158">
        <v>12</v>
      </c>
      <c r="AI30" s="158">
        <v>13</v>
      </c>
      <c r="AJ30" s="158">
        <v>14</v>
      </c>
      <c r="AK30" s="158">
        <v>15</v>
      </c>
      <c r="AL30" s="158">
        <v>16</v>
      </c>
      <c r="AM30" s="158">
        <v>17</v>
      </c>
      <c r="AN30" s="158">
        <v>18</v>
      </c>
      <c r="AO30" s="158">
        <v>19</v>
      </c>
      <c r="AP30" s="158">
        <v>20</v>
      </c>
      <c r="AQ30" s="89"/>
      <c r="AR30" s="90"/>
      <c r="AT30" s="150"/>
    </row>
    <row r="31" spans="1:48" ht="27.75" customHeight="1" x14ac:dyDescent="0.25">
      <c r="A31" s="5"/>
      <c r="B31" s="58"/>
      <c r="C31" s="93"/>
      <c r="D31" s="93"/>
      <c r="E31" s="93"/>
      <c r="F31" s="93"/>
      <c r="G31" s="93"/>
      <c r="H31" s="93"/>
      <c r="I31" s="93"/>
      <c r="J31" s="93"/>
      <c r="K31" s="93"/>
      <c r="L31" s="93"/>
      <c r="M31" s="93"/>
      <c r="N31" s="93"/>
      <c r="O31" s="93"/>
      <c r="P31" s="93"/>
      <c r="Q31" s="93"/>
      <c r="R31" s="93"/>
      <c r="S31" s="93"/>
      <c r="T31" s="93"/>
      <c r="U31" s="93">
        <v>100</v>
      </c>
      <c r="V31" s="171">
        <v>100</v>
      </c>
      <c r="W31" s="93">
        <v>100</v>
      </c>
      <c r="X31" s="93">
        <v>100</v>
      </c>
      <c r="Y31" s="93"/>
      <c r="Z31" s="93"/>
      <c r="AA31" s="93"/>
      <c r="AB31" s="93"/>
      <c r="AC31" s="93"/>
      <c r="AD31" s="159"/>
      <c r="AE31" s="159"/>
      <c r="AF31" s="159"/>
      <c r="AG31" s="159"/>
      <c r="AH31" s="159"/>
      <c r="AI31" s="159"/>
      <c r="AJ31" s="159"/>
      <c r="AK31" s="159"/>
      <c r="AL31" s="159"/>
      <c r="AM31" s="159"/>
      <c r="AN31" s="159"/>
      <c r="AO31" s="159"/>
      <c r="AP31" s="159"/>
      <c r="AQ31" s="60"/>
      <c r="AR31" s="58"/>
      <c r="AS31" s="5"/>
      <c r="AT31" s="150"/>
      <c r="AV31" s="94"/>
    </row>
    <row r="32" spans="1:48" s="5" customFormat="1" ht="15" customHeight="1" x14ac:dyDescent="0.25">
      <c r="B32" s="58"/>
      <c r="C32" s="136" t="s">
        <v>29</v>
      </c>
      <c r="D32" s="136" t="s">
        <v>29</v>
      </c>
      <c r="E32" s="160" t="s">
        <v>29</v>
      </c>
      <c r="F32" s="160" t="s">
        <v>29</v>
      </c>
      <c r="G32" s="160" t="s">
        <v>29</v>
      </c>
      <c r="H32" s="160" t="s">
        <v>29</v>
      </c>
      <c r="I32" s="160" t="s">
        <v>29</v>
      </c>
      <c r="J32" s="160" t="s">
        <v>29</v>
      </c>
      <c r="K32" s="160" t="s">
        <v>29</v>
      </c>
      <c r="L32" s="160" t="s">
        <v>29</v>
      </c>
      <c r="M32" s="160" t="s">
        <v>29</v>
      </c>
      <c r="N32" s="160" t="s">
        <v>29</v>
      </c>
      <c r="O32" s="160" t="s">
        <v>29</v>
      </c>
      <c r="P32" s="160" t="s">
        <v>29</v>
      </c>
      <c r="Q32" s="160" t="s">
        <v>29</v>
      </c>
      <c r="R32" s="160" t="s">
        <v>29</v>
      </c>
      <c r="S32" s="160" t="s">
        <v>29</v>
      </c>
      <c r="T32" s="160" t="s">
        <v>29</v>
      </c>
      <c r="U32" s="160" t="s">
        <v>29</v>
      </c>
      <c r="V32" s="161" t="s">
        <v>29</v>
      </c>
      <c r="W32" s="160" t="s">
        <v>29</v>
      </c>
      <c r="X32" s="160" t="s">
        <v>29</v>
      </c>
      <c r="Y32" s="160" t="s">
        <v>29</v>
      </c>
      <c r="Z32" s="160" t="s">
        <v>29</v>
      </c>
      <c r="AA32" s="160" t="s">
        <v>29</v>
      </c>
      <c r="AB32" s="160" t="s">
        <v>29</v>
      </c>
      <c r="AC32" s="160" t="s">
        <v>29</v>
      </c>
      <c r="AD32" s="160" t="s">
        <v>29</v>
      </c>
      <c r="AE32" s="160" t="s">
        <v>29</v>
      </c>
      <c r="AF32" s="160" t="s">
        <v>29</v>
      </c>
      <c r="AG32" s="160" t="s">
        <v>29</v>
      </c>
      <c r="AH32" s="160" t="s">
        <v>29</v>
      </c>
      <c r="AI32" s="160" t="s">
        <v>29</v>
      </c>
      <c r="AJ32" s="160" t="s">
        <v>29</v>
      </c>
      <c r="AK32" s="160" t="s">
        <v>29</v>
      </c>
      <c r="AL32" s="160" t="s">
        <v>29</v>
      </c>
      <c r="AM32" s="160" t="s">
        <v>29</v>
      </c>
      <c r="AN32" s="160" t="s">
        <v>29</v>
      </c>
      <c r="AO32" s="160" t="s">
        <v>29</v>
      </c>
      <c r="AP32" s="160" t="s">
        <v>29</v>
      </c>
      <c r="AQ32" s="60"/>
      <c r="AR32" s="58"/>
      <c r="AT32" s="150"/>
      <c r="AV32" s="94"/>
    </row>
    <row r="33" spans="1:48" s="5" customFormat="1" ht="15" customHeight="1" x14ac:dyDescent="0.25">
      <c r="B33" s="58"/>
      <c r="C33" s="147"/>
      <c r="D33" s="205" t="s">
        <v>65</v>
      </c>
      <c r="E33" s="205"/>
      <c r="F33" s="205"/>
      <c r="G33" s="205"/>
      <c r="H33" s="205"/>
      <c r="I33" s="205"/>
      <c r="J33" s="205"/>
      <c r="K33" s="205"/>
      <c r="L33" s="205"/>
      <c r="M33" s="205"/>
      <c r="N33" s="205"/>
      <c r="O33" s="205"/>
      <c r="P33" s="205"/>
      <c r="Q33" s="205"/>
      <c r="R33" s="205"/>
      <c r="S33" s="205"/>
      <c r="T33" s="205"/>
      <c r="U33" s="12"/>
      <c r="V33" s="162"/>
      <c r="W33" s="9"/>
      <c r="X33" s="12"/>
      <c r="Y33" s="12"/>
      <c r="Z33" s="12"/>
      <c r="AA33" s="12"/>
      <c r="AB33" s="12"/>
      <c r="AC33" s="12"/>
      <c r="AD33" s="12"/>
      <c r="AE33" s="12"/>
      <c r="AF33" s="12"/>
      <c r="AG33" s="12"/>
      <c r="AH33" s="12"/>
      <c r="AI33" s="12"/>
      <c r="AJ33" s="12"/>
      <c r="AK33" s="12"/>
      <c r="AL33" s="12"/>
      <c r="AM33" s="12"/>
      <c r="AN33" s="12"/>
      <c r="AO33" s="12"/>
      <c r="AP33" s="207"/>
      <c r="AQ33" s="95"/>
      <c r="AR33" s="58"/>
      <c r="AT33" s="150"/>
      <c r="AV33" s="94"/>
    </row>
    <row r="34" spans="1:48" s="5" customFormat="1" ht="15" customHeight="1" x14ac:dyDescent="0.25">
      <c r="B34" s="58"/>
      <c r="C34" s="12"/>
      <c r="D34" s="206"/>
      <c r="E34" s="206"/>
      <c r="F34" s="206"/>
      <c r="G34" s="206"/>
      <c r="H34" s="206"/>
      <c r="I34" s="206"/>
      <c r="J34" s="206"/>
      <c r="K34" s="206"/>
      <c r="L34" s="206"/>
      <c r="M34" s="206"/>
      <c r="N34" s="206"/>
      <c r="O34" s="206"/>
      <c r="P34" s="206"/>
      <c r="Q34" s="206"/>
      <c r="R34" s="206"/>
      <c r="S34" s="206"/>
      <c r="T34" s="206"/>
      <c r="U34" s="208" t="s">
        <v>66</v>
      </c>
      <c r="V34" s="208"/>
      <c r="W34" s="208"/>
      <c r="X34" s="208"/>
      <c r="Y34" s="12"/>
      <c r="Z34" s="12"/>
      <c r="AA34" s="12"/>
      <c r="AB34" s="12"/>
      <c r="AC34" s="163"/>
      <c r="AD34" s="163"/>
      <c r="AE34" s="163"/>
      <c r="AF34" s="163"/>
      <c r="AG34" s="163"/>
      <c r="AH34" s="163"/>
      <c r="AI34" s="163"/>
      <c r="AJ34" s="163"/>
      <c r="AK34" s="163"/>
      <c r="AL34" s="163"/>
      <c r="AM34" s="163"/>
      <c r="AN34" s="163"/>
      <c r="AO34" s="163"/>
      <c r="AP34" s="207"/>
      <c r="AQ34" s="95"/>
      <c r="AR34" s="12"/>
      <c r="AT34" s="150"/>
      <c r="AV34" s="94"/>
    </row>
    <row r="35" spans="1:48" s="5" customFormat="1" ht="13.5" customHeight="1" x14ac:dyDescent="0.25">
      <c r="B35" s="58"/>
      <c r="C35" s="12"/>
      <c r="D35" s="12"/>
      <c r="E35" s="12"/>
      <c r="F35" s="12"/>
      <c r="G35" s="12"/>
      <c r="H35" s="12"/>
      <c r="I35" s="12"/>
      <c r="J35" s="12"/>
      <c r="K35" s="12"/>
      <c r="L35" s="12"/>
      <c r="M35" s="12"/>
      <c r="N35" s="12"/>
      <c r="O35" s="12"/>
      <c r="P35" s="164"/>
      <c r="Q35" s="164"/>
      <c r="R35" s="164"/>
      <c r="S35" s="164"/>
      <c r="T35" s="12"/>
      <c r="U35" s="12"/>
      <c r="V35" s="12"/>
      <c r="W35" s="12"/>
      <c r="X35" s="12"/>
      <c r="Y35" s="12"/>
      <c r="Z35" s="12"/>
      <c r="AA35" s="12"/>
      <c r="AB35" s="12"/>
      <c r="AC35" s="12"/>
      <c r="AD35" s="12"/>
      <c r="AE35" s="12"/>
      <c r="AF35" s="12"/>
      <c r="AG35" s="12"/>
      <c r="AH35" s="12"/>
      <c r="AI35" s="12"/>
      <c r="AJ35" s="12"/>
      <c r="AK35" s="12"/>
      <c r="AL35" s="12"/>
      <c r="AM35" s="12"/>
      <c r="AN35" s="12"/>
      <c r="AO35" s="12"/>
      <c r="AP35" s="147"/>
      <c r="AQ35" s="85"/>
      <c r="AR35" s="12"/>
      <c r="AT35" s="150"/>
      <c r="AV35" s="94"/>
    </row>
    <row r="36" spans="1:48" s="5" customFormat="1" ht="166.5" customHeight="1" x14ac:dyDescent="0.25">
      <c r="B36" s="58"/>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47"/>
      <c r="AQ36" s="85"/>
      <c r="AR36" s="12"/>
      <c r="AT36" s="150"/>
      <c r="AV36" s="94"/>
    </row>
    <row r="37" spans="1:48" s="5" customFormat="1" ht="15" customHeight="1" x14ac:dyDescent="0.25">
      <c r="B37" s="97"/>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9"/>
      <c r="AQ37" s="100"/>
      <c r="AR37" s="12"/>
      <c r="AT37" s="150"/>
      <c r="AV37" s="94"/>
    </row>
    <row r="38" spans="1:48" s="5" customFormat="1" ht="12" customHeight="1" x14ac:dyDescent="0.25">
      <c r="B38" s="56"/>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56"/>
      <c r="AQ38" s="9"/>
      <c r="AR38" s="12"/>
      <c r="AT38" s="150"/>
      <c r="AV38" s="94"/>
    </row>
    <row r="39" spans="1:48" s="5" customFormat="1" ht="5.25" customHeight="1" x14ac:dyDescent="0.25">
      <c r="B39" s="4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7"/>
      <c r="AR39" s="9"/>
      <c r="AT39" s="150"/>
      <c r="AV39" s="94"/>
    </row>
    <row r="40" spans="1:48" s="5" customFormat="1" ht="15.75" customHeight="1" x14ac:dyDescent="0.25">
      <c r="B40" s="58"/>
      <c r="C40" s="102" t="s">
        <v>26</v>
      </c>
      <c r="D40" s="102"/>
      <c r="E40" s="102"/>
      <c r="F40" s="103" t="s">
        <v>32</v>
      </c>
      <c r="G40" s="102"/>
      <c r="H40" s="102"/>
      <c r="I40" s="102"/>
      <c r="J40" s="102"/>
      <c r="K40" s="102"/>
      <c r="L40" s="102"/>
      <c r="M40" s="102"/>
      <c r="N40" s="102"/>
      <c r="O40" s="102"/>
      <c r="P40" s="9"/>
      <c r="Q40" s="104"/>
      <c r="R40" s="104"/>
      <c r="S40" s="104"/>
      <c r="T40" s="103"/>
      <c r="U40" s="103"/>
      <c r="V40" s="104"/>
      <c r="W40" s="104"/>
      <c r="X40" s="104"/>
      <c r="Y40" s="104"/>
      <c r="Z40" s="104"/>
      <c r="AA40" s="104"/>
      <c r="AB40" s="37"/>
      <c r="AC40" s="12"/>
      <c r="AD40" s="12"/>
      <c r="AE40" s="12"/>
      <c r="AF40" s="12"/>
      <c r="AG40" s="12"/>
      <c r="AH40" s="12"/>
      <c r="AI40" s="12"/>
      <c r="AJ40" s="12"/>
      <c r="AK40" s="12"/>
      <c r="AL40" s="12"/>
      <c r="AM40" s="12"/>
      <c r="AN40" s="12"/>
      <c r="AO40" s="12"/>
      <c r="AP40" s="12"/>
      <c r="AQ40" s="60"/>
      <c r="AR40" s="9"/>
      <c r="AT40" s="150"/>
      <c r="AV40" s="94"/>
    </row>
    <row r="41" spans="1:48" s="5" customFormat="1" ht="6" customHeight="1" x14ac:dyDescent="0.25">
      <c r="B41" s="58"/>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60"/>
      <c r="AR41" s="9"/>
    </row>
    <row r="42" spans="1:48" ht="24" customHeight="1" x14ac:dyDescent="0.25">
      <c r="A42" s="5"/>
      <c r="B42" s="58"/>
      <c r="C42" s="12"/>
      <c r="D42" s="12"/>
      <c r="E42" s="12"/>
      <c r="F42" s="176" t="s">
        <v>48</v>
      </c>
      <c r="G42" s="177"/>
      <c r="H42" s="177"/>
      <c r="I42" s="177"/>
      <c r="J42" s="177"/>
      <c r="K42" s="177"/>
      <c r="L42" s="177"/>
      <c r="M42" s="177"/>
      <c r="N42" s="177"/>
      <c r="O42" s="177"/>
      <c r="P42" s="177"/>
      <c r="Q42" s="177"/>
      <c r="R42" s="178"/>
      <c r="S42" s="179">
        <f>$D$65</f>
        <v>2.5</v>
      </c>
      <c r="T42" s="180"/>
      <c r="U42" s="200" t="s">
        <v>4</v>
      </c>
      <c r="V42" s="201"/>
      <c r="W42" s="9"/>
      <c r="X42" s="9"/>
      <c r="Y42" s="9"/>
      <c r="Z42" s="9"/>
      <c r="AA42" s="9"/>
      <c r="AB42" s="9"/>
      <c r="AC42" s="9"/>
      <c r="AD42" s="9"/>
      <c r="AE42" s="9"/>
      <c r="AF42" s="9"/>
      <c r="AG42" s="9"/>
      <c r="AH42" s="9"/>
      <c r="AI42" s="9"/>
      <c r="AJ42" s="9"/>
      <c r="AK42" s="9"/>
      <c r="AL42" s="9"/>
      <c r="AM42" s="9"/>
      <c r="AN42" s="9"/>
      <c r="AO42" s="12"/>
      <c r="AP42" s="12"/>
      <c r="AQ42" s="60"/>
      <c r="AR42" s="9"/>
    </row>
    <row r="43" spans="1:48" s="5" customFormat="1" ht="9" customHeight="1" x14ac:dyDescent="0.25">
      <c r="B43" s="58"/>
      <c r="C43" s="12"/>
      <c r="D43" s="12"/>
      <c r="E43" s="12"/>
      <c r="F43" s="9"/>
      <c r="G43" s="105"/>
      <c r="H43" s="105"/>
      <c r="I43" s="105"/>
      <c r="J43" s="105"/>
      <c r="K43" s="105"/>
      <c r="L43" s="105"/>
      <c r="M43" s="105"/>
      <c r="N43" s="105"/>
      <c r="O43" s="105"/>
      <c r="P43" s="105"/>
      <c r="Q43" s="105"/>
      <c r="R43" s="105"/>
      <c r="S43" s="106"/>
      <c r="T43" s="165"/>
      <c r="U43" s="148"/>
      <c r="V43" s="9"/>
      <c r="W43" s="9"/>
      <c r="X43" s="9"/>
      <c r="Y43" s="9"/>
      <c r="Z43" s="105"/>
      <c r="AA43" s="105"/>
      <c r="AB43" s="105"/>
      <c r="AC43" s="105"/>
      <c r="AD43" s="105"/>
      <c r="AE43" s="105"/>
      <c r="AF43" s="105"/>
      <c r="AG43" s="105"/>
      <c r="AH43" s="105"/>
      <c r="AI43" s="105"/>
      <c r="AJ43" s="105"/>
      <c r="AK43" s="105"/>
      <c r="AL43" s="106"/>
      <c r="AM43" s="165"/>
      <c r="AN43" s="148"/>
      <c r="AO43" s="12"/>
      <c r="AP43" s="12"/>
      <c r="AQ43" s="60"/>
      <c r="AR43" s="9"/>
    </row>
    <row r="44" spans="1:48" ht="24" customHeight="1" x14ac:dyDescent="0.25">
      <c r="A44" s="5"/>
      <c r="B44" s="58"/>
      <c r="C44" s="12"/>
      <c r="D44" s="12"/>
      <c r="E44" s="12"/>
      <c r="F44" s="176" t="s">
        <v>49</v>
      </c>
      <c r="G44" s="177"/>
      <c r="H44" s="177"/>
      <c r="I44" s="177"/>
      <c r="J44" s="177"/>
      <c r="K44" s="177"/>
      <c r="L44" s="177"/>
      <c r="M44" s="177"/>
      <c r="N44" s="177"/>
      <c r="O44" s="177"/>
      <c r="P44" s="177"/>
      <c r="Q44" s="177"/>
      <c r="R44" s="178"/>
      <c r="S44" s="179">
        <f>MAX(C60:AP60)</f>
        <v>2.5</v>
      </c>
      <c r="T44" s="180"/>
      <c r="U44" s="200" t="s">
        <v>4</v>
      </c>
      <c r="V44" s="201"/>
      <c r="W44" s="9"/>
      <c r="X44" s="9"/>
      <c r="Y44" s="9"/>
      <c r="Z44" s="9"/>
      <c r="AA44" s="9"/>
      <c r="AB44" s="9"/>
      <c r="AC44" s="9"/>
      <c r="AD44" s="9"/>
      <c r="AE44" s="9"/>
      <c r="AF44" s="9"/>
      <c r="AG44" s="9"/>
      <c r="AH44" s="9"/>
      <c r="AI44" s="9"/>
      <c r="AJ44" s="9"/>
      <c r="AK44" s="9"/>
      <c r="AL44" s="9"/>
      <c r="AM44" s="9"/>
      <c r="AN44" s="9"/>
      <c r="AO44" s="12"/>
      <c r="AP44" s="12"/>
      <c r="AQ44" s="60"/>
      <c r="AR44" s="9"/>
    </row>
    <row r="45" spans="1:48" s="5" customFormat="1" ht="9" customHeight="1" x14ac:dyDescent="0.25">
      <c r="B45" s="58"/>
      <c r="C45" s="12"/>
      <c r="D45" s="12"/>
      <c r="E45" s="12"/>
      <c r="F45" s="43"/>
      <c r="G45" s="43"/>
      <c r="H45" s="43"/>
      <c r="I45" s="43"/>
      <c r="J45" s="43"/>
      <c r="K45" s="43"/>
      <c r="L45" s="43"/>
      <c r="M45" s="43"/>
      <c r="N45" s="43"/>
      <c r="O45" s="43"/>
      <c r="P45" s="43"/>
      <c r="Q45" s="43"/>
      <c r="R45" s="43"/>
      <c r="S45" s="43"/>
      <c r="T45" s="43"/>
      <c r="U45" s="9"/>
      <c r="V45" s="9"/>
      <c r="W45" s="9"/>
      <c r="X45" s="9"/>
      <c r="Y45" s="9"/>
      <c r="Z45" s="9"/>
      <c r="AA45" s="9"/>
      <c r="AB45" s="9"/>
      <c r="AC45" s="9"/>
      <c r="AD45" s="9"/>
      <c r="AE45" s="9"/>
      <c r="AF45" s="9"/>
      <c r="AG45" s="9"/>
      <c r="AH45" s="9"/>
      <c r="AI45" s="9"/>
      <c r="AJ45" s="9"/>
      <c r="AK45" s="9"/>
      <c r="AL45" s="9"/>
      <c r="AM45" s="9"/>
      <c r="AN45" s="9"/>
      <c r="AO45" s="12"/>
      <c r="AP45" s="12"/>
      <c r="AQ45" s="60"/>
      <c r="AR45" s="9"/>
    </row>
    <row r="46" spans="1:48" ht="24" customHeight="1" x14ac:dyDescent="0.25">
      <c r="A46" s="5"/>
      <c r="B46" s="58"/>
      <c r="C46" s="12"/>
      <c r="D46" s="12"/>
      <c r="E46" s="12"/>
      <c r="F46" s="176" t="s">
        <v>67</v>
      </c>
      <c r="G46" s="177"/>
      <c r="H46" s="177"/>
      <c r="I46" s="177"/>
      <c r="J46" s="177"/>
      <c r="K46" s="177"/>
      <c r="L46" s="177"/>
      <c r="M46" s="177"/>
      <c r="N46" s="177"/>
      <c r="O46" s="177"/>
      <c r="P46" s="177"/>
      <c r="Q46" s="177"/>
      <c r="R46" s="178"/>
      <c r="S46" s="179">
        <f>IF(Q13="m³/hour",(AM13*1000)/(PI()*((AM11/2)^2)),(IF(Q13="L/second",(AM13*3600)/(PI()*((AM11/2)^2)),"")))</f>
        <v>27.807551657015953</v>
      </c>
      <c r="T46" s="180"/>
      <c r="U46" s="200" t="s">
        <v>36</v>
      </c>
      <c r="V46" s="201"/>
      <c r="W46" s="9"/>
      <c r="X46" s="9"/>
      <c r="Y46" s="9"/>
      <c r="Z46" s="9"/>
      <c r="AA46" s="9"/>
      <c r="AB46" s="9"/>
      <c r="AC46" s="9"/>
      <c r="AD46" s="9"/>
      <c r="AE46" s="9"/>
      <c r="AF46" s="9"/>
      <c r="AG46" s="9"/>
      <c r="AH46" s="9"/>
      <c r="AI46" s="9"/>
      <c r="AJ46" s="9"/>
      <c r="AK46" s="9"/>
      <c r="AL46" s="9"/>
      <c r="AM46" s="9"/>
      <c r="AN46" s="9"/>
      <c r="AO46" s="12"/>
      <c r="AP46" s="12"/>
      <c r="AQ46" s="60"/>
      <c r="AR46" s="9"/>
    </row>
    <row r="47" spans="1:48" s="5" customFormat="1" ht="9" customHeight="1" x14ac:dyDescent="0.25">
      <c r="B47" s="58"/>
      <c r="C47" s="12"/>
      <c r="D47" s="12"/>
      <c r="E47" s="12"/>
      <c r="F47" s="43"/>
      <c r="G47" s="43"/>
      <c r="H47" s="43"/>
      <c r="I47" s="43"/>
      <c r="J47" s="43"/>
      <c r="K47" s="43"/>
      <c r="L47" s="43"/>
      <c r="M47" s="43"/>
      <c r="N47" s="43"/>
      <c r="O47" s="43"/>
      <c r="P47" s="43"/>
      <c r="Q47" s="43"/>
      <c r="R47" s="43"/>
      <c r="S47" s="43"/>
      <c r="T47" s="43"/>
      <c r="U47" s="9"/>
      <c r="V47" s="9"/>
      <c r="W47" s="9"/>
      <c r="X47" s="9"/>
      <c r="Y47" s="9"/>
      <c r="Z47" s="9"/>
      <c r="AA47" s="9"/>
      <c r="AB47" s="9"/>
      <c r="AC47" s="9"/>
      <c r="AD47" s="9"/>
      <c r="AE47" s="9"/>
      <c r="AF47" s="9"/>
      <c r="AG47" s="9"/>
      <c r="AH47" s="9"/>
      <c r="AI47" s="9"/>
      <c r="AJ47" s="9"/>
      <c r="AK47" s="9"/>
      <c r="AL47" s="9"/>
      <c r="AM47" s="9"/>
      <c r="AN47" s="9"/>
      <c r="AO47" s="12"/>
      <c r="AP47" s="12"/>
      <c r="AQ47" s="60"/>
      <c r="AR47" s="9"/>
    </row>
    <row r="48" spans="1:48" ht="24" customHeight="1" x14ac:dyDescent="0.25">
      <c r="A48" s="5"/>
      <c r="B48" s="58"/>
      <c r="C48" s="12"/>
      <c r="D48" s="12"/>
      <c r="E48" s="12"/>
      <c r="F48" s="172" t="s">
        <v>50</v>
      </c>
      <c r="G48" s="172"/>
      <c r="H48" s="172"/>
      <c r="I48" s="172"/>
      <c r="J48" s="172"/>
      <c r="K48" s="172"/>
      <c r="L48" s="172"/>
      <c r="M48" s="172"/>
      <c r="N48" s="172"/>
      <c r="O48" s="172"/>
      <c r="P48" s="172"/>
      <c r="Q48" s="172"/>
      <c r="R48" s="172"/>
      <c r="S48" s="173">
        <f>E65/D65</f>
        <v>1</v>
      </c>
      <c r="T48" s="173"/>
      <c r="U48" s="9"/>
      <c r="V48" s="9"/>
      <c r="W48" s="9"/>
      <c r="X48" s="9"/>
      <c r="Y48" s="9"/>
      <c r="Z48" s="9"/>
      <c r="AA48" s="9"/>
      <c r="AB48" s="9"/>
      <c r="AC48" s="9"/>
      <c r="AD48" s="9"/>
      <c r="AE48" s="9"/>
      <c r="AF48" s="9"/>
      <c r="AG48" s="9"/>
      <c r="AH48" s="9"/>
      <c r="AI48" s="9"/>
      <c r="AJ48" s="9"/>
      <c r="AK48" s="9"/>
      <c r="AL48" s="9"/>
      <c r="AM48" s="9"/>
      <c r="AN48" s="9"/>
      <c r="AO48" s="12"/>
      <c r="AP48" s="12"/>
      <c r="AQ48" s="60"/>
      <c r="AR48" s="9"/>
    </row>
    <row r="49" spans="1:82" s="5" customFormat="1" ht="13.5" customHeight="1" x14ac:dyDescent="0.25">
      <c r="B49" s="97"/>
      <c r="C49" s="98"/>
      <c r="D49" s="98"/>
      <c r="E49" s="98"/>
      <c r="F49" s="98"/>
      <c r="G49" s="98"/>
      <c r="H49" s="98"/>
      <c r="I49" s="98"/>
      <c r="J49" s="98"/>
      <c r="K49" s="98"/>
      <c r="L49" s="98"/>
      <c r="M49" s="98"/>
      <c r="N49" s="98"/>
      <c r="O49" s="98"/>
      <c r="P49" s="108"/>
      <c r="Q49" s="109"/>
      <c r="R49" s="110"/>
      <c r="S49" s="108"/>
      <c r="T49" s="108"/>
      <c r="U49" s="108"/>
      <c r="V49" s="109"/>
      <c r="W49" s="109"/>
      <c r="X49" s="110"/>
      <c r="Y49" s="108"/>
      <c r="Z49" s="108"/>
      <c r="AA49" s="98"/>
      <c r="AB49" s="98"/>
      <c r="AC49" s="98"/>
      <c r="AD49" s="98"/>
      <c r="AE49" s="98"/>
      <c r="AF49" s="98"/>
      <c r="AG49" s="98"/>
      <c r="AH49" s="98"/>
      <c r="AI49" s="98"/>
      <c r="AJ49" s="98"/>
      <c r="AK49" s="98"/>
      <c r="AL49" s="98"/>
      <c r="AM49" s="98"/>
      <c r="AN49" s="98"/>
      <c r="AO49" s="98"/>
      <c r="AP49" s="98"/>
      <c r="AQ49" s="111"/>
      <c r="AR49" s="9"/>
      <c r="AV49" s="166"/>
      <c r="AW49" s="167"/>
      <c r="AX49" s="167"/>
      <c r="AY49" s="168"/>
      <c r="AZ49" s="12"/>
      <c r="BA49" s="166"/>
    </row>
    <row r="50" spans="1:82" s="5" customFormat="1" ht="10.5" customHeight="1" x14ac:dyDescent="0.2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V50" s="166"/>
      <c r="AW50" s="209"/>
      <c r="AX50" s="209"/>
      <c r="AY50" s="169"/>
      <c r="AZ50" s="170"/>
      <c r="BA50" s="166"/>
    </row>
    <row r="51" spans="1:82" ht="15" customHeight="1" x14ac:dyDescent="0.25">
      <c r="A51" s="5"/>
      <c r="B51" s="175" t="s">
        <v>39</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19"/>
    </row>
    <row r="52" spans="1:82" x14ac:dyDescent="0.25">
      <c r="A52" s="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19"/>
    </row>
    <row r="53" spans="1:82" x14ac:dyDescent="0.25">
      <c r="A53" s="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19"/>
    </row>
    <row r="54" spans="1:82" x14ac:dyDescent="0.25">
      <c r="A54" s="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19"/>
    </row>
    <row r="55" spans="1:82" s="5" customFormat="1" ht="9.75" customHeight="1" x14ac:dyDescent="0.25">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row>
    <row r="56" spans="1:82" ht="15" customHeight="1" x14ac:dyDescent="0.25">
      <c r="A56" s="121"/>
      <c r="B56" s="122" t="s">
        <v>59</v>
      </c>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t="s">
        <v>40</v>
      </c>
      <c r="AQ56" s="121"/>
      <c r="AR56" s="123"/>
    </row>
    <row r="57" spans="1:82" s="34" customFormat="1" x14ac:dyDescent="0.25">
      <c r="A57" s="129"/>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S57" s="4"/>
      <c r="AT57" s="4"/>
      <c r="AU57" s="4"/>
      <c r="AV57" s="4"/>
      <c r="AW57" s="4"/>
      <c r="AX57" s="4"/>
      <c r="AY57" s="4"/>
      <c r="AZ57" s="4"/>
      <c r="BA57" s="4"/>
    </row>
    <row r="58" spans="1:82" s="133" customFormat="1" x14ac:dyDescent="0.25">
      <c r="A58" s="135"/>
      <c r="B58" s="134"/>
      <c r="C58" s="134">
        <v>1</v>
      </c>
      <c r="D58" s="134">
        <v>2</v>
      </c>
      <c r="E58" s="134">
        <v>3</v>
      </c>
      <c r="F58" s="134">
        <v>4</v>
      </c>
      <c r="G58" s="134">
        <v>5</v>
      </c>
      <c r="H58" s="134">
        <v>6</v>
      </c>
      <c r="I58" s="134">
        <v>7</v>
      </c>
      <c r="J58" s="134">
        <v>8</v>
      </c>
      <c r="K58" s="134">
        <v>9</v>
      </c>
      <c r="L58" s="134">
        <v>10</v>
      </c>
      <c r="M58" s="134">
        <v>11</v>
      </c>
      <c r="N58" s="134">
        <v>12</v>
      </c>
      <c r="O58" s="134">
        <v>13</v>
      </c>
      <c r="P58" s="134">
        <v>14</v>
      </c>
      <c r="Q58" s="134">
        <v>15</v>
      </c>
      <c r="R58" s="134">
        <v>16</v>
      </c>
      <c r="S58" s="134">
        <v>17</v>
      </c>
      <c r="T58" s="134">
        <v>18</v>
      </c>
      <c r="U58" s="134">
        <v>19</v>
      </c>
      <c r="V58" s="134">
        <v>20</v>
      </c>
      <c r="W58" s="134">
        <v>21</v>
      </c>
      <c r="X58" s="134">
        <v>22</v>
      </c>
      <c r="Y58" s="134">
        <v>23</v>
      </c>
      <c r="Z58" s="134">
        <v>24</v>
      </c>
      <c r="AA58" s="134">
        <v>25</v>
      </c>
      <c r="AB58" s="134">
        <v>26</v>
      </c>
      <c r="AC58" s="134">
        <v>27</v>
      </c>
      <c r="AD58" s="134">
        <v>28</v>
      </c>
      <c r="AE58" s="134">
        <v>29</v>
      </c>
      <c r="AF58" s="134">
        <v>30</v>
      </c>
      <c r="AG58" s="134">
        <v>31</v>
      </c>
      <c r="AH58" s="134">
        <v>32</v>
      </c>
      <c r="AI58" s="134">
        <v>33</v>
      </c>
      <c r="AJ58" s="134">
        <v>34</v>
      </c>
      <c r="AK58" s="134">
        <v>35</v>
      </c>
      <c r="AL58" s="134">
        <v>36</v>
      </c>
      <c r="AM58" s="134">
        <v>37</v>
      </c>
      <c r="AN58" s="134">
        <v>38</v>
      </c>
      <c r="AO58" s="134">
        <v>39</v>
      </c>
      <c r="AP58" s="134">
        <v>40</v>
      </c>
      <c r="AQ58" s="134"/>
      <c r="AR58" s="38"/>
    </row>
    <row r="59" spans="1:82" s="133" customFormat="1" x14ac:dyDescent="0.25">
      <c r="A59" s="135"/>
      <c r="B59" s="134"/>
      <c r="C59" s="134">
        <f t="shared" ref="C59:AP59" si="0">$Z$7</f>
        <v>5</v>
      </c>
      <c r="D59" s="134">
        <f t="shared" si="0"/>
        <v>5</v>
      </c>
      <c r="E59" s="134">
        <f t="shared" si="0"/>
        <v>5</v>
      </c>
      <c r="F59" s="134">
        <f t="shared" si="0"/>
        <v>5</v>
      </c>
      <c r="G59" s="134">
        <f t="shared" si="0"/>
        <v>5</v>
      </c>
      <c r="H59" s="134">
        <f t="shared" si="0"/>
        <v>5</v>
      </c>
      <c r="I59" s="134">
        <f t="shared" si="0"/>
        <v>5</v>
      </c>
      <c r="J59" s="134">
        <f t="shared" si="0"/>
        <v>5</v>
      </c>
      <c r="K59" s="134">
        <f t="shared" si="0"/>
        <v>5</v>
      </c>
      <c r="L59" s="134">
        <f t="shared" si="0"/>
        <v>5</v>
      </c>
      <c r="M59" s="134">
        <f t="shared" si="0"/>
        <v>5</v>
      </c>
      <c r="N59" s="134">
        <f t="shared" si="0"/>
        <v>5</v>
      </c>
      <c r="O59" s="134">
        <f t="shared" si="0"/>
        <v>5</v>
      </c>
      <c r="P59" s="134">
        <f t="shared" si="0"/>
        <v>5</v>
      </c>
      <c r="Q59" s="134">
        <f t="shared" si="0"/>
        <v>5</v>
      </c>
      <c r="R59" s="134">
        <f t="shared" si="0"/>
        <v>5</v>
      </c>
      <c r="S59" s="134">
        <f t="shared" si="0"/>
        <v>5</v>
      </c>
      <c r="T59" s="134">
        <f t="shared" si="0"/>
        <v>5</v>
      </c>
      <c r="U59" s="134">
        <f t="shared" si="0"/>
        <v>5</v>
      </c>
      <c r="V59" s="134">
        <f t="shared" si="0"/>
        <v>5</v>
      </c>
      <c r="W59" s="134">
        <f t="shared" si="0"/>
        <v>5</v>
      </c>
      <c r="X59" s="134">
        <f t="shared" si="0"/>
        <v>5</v>
      </c>
      <c r="Y59" s="134">
        <f t="shared" si="0"/>
        <v>5</v>
      </c>
      <c r="Z59" s="134">
        <f t="shared" si="0"/>
        <v>5</v>
      </c>
      <c r="AA59" s="134">
        <f t="shared" si="0"/>
        <v>5</v>
      </c>
      <c r="AB59" s="134">
        <f t="shared" si="0"/>
        <v>5</v>
      </c>
      <c r="AC59" s="134">
        <f t="shared" si="0"/>
        <v>5</v>
      </c>
      <c r="AD59" s="134">
        <f t="shared" si="0"/>
        <v>5</v>
      </c>
      <c r="AE59" s="134">
        <f t="shared" si="0"/>
        <v>5</v>
      </c>
      <c r="AF59" s="134">
        <f t="shared" si="0"/>
        <v>5</v>
      </c>
      <c r="AG59" s="134">
        <f t="shared" si="0"/>
        <v>5</v>
      </c>
      <c r="AH59" s="134">
        <f t="shared" si="0"/>
        <v>5</v>
      </c>
      <c r="AI59" s="134">
        <f t="shared" si="0"/>
        <v>5</v>
      </c>
      <c r="AJ59" s="134">
        <f t="shared" si="0"/>
        <v>5</v>
      </c>
      <c r="AK59" s="134">
        <f t="shared" si="0"/>
        <v>5</v>
      </c>
      <c r="AL59" s="134">
        <f t="shared" si="0"/>
        <v>5</v>
      </c>
      <c r="AM59" s="134">
        <f t="shared" si="0"/>
        <v>5</v>
      </c>
      <c r="AN59" s="134">
        <f t="shared" si="0"/>
        <v>5</v>
      </c>
      <c r="AO59" s="134">
        <f t="shared" si="0"/>
        <v>5</v>
      </c>
      <c r="AP59" s="134">
        <f t="shared" si="0"/>
        <v>5</v>
      </c>
      <c r="AQ59" s="134"/>
      <c r="AR59" s="38"/>
    </row>
    <row r="60" spans="1:82" s="133" customFormat="1" x14ac:dyDescent="0.25">
      <c r="A60" s="135"/>
      <c r="B60" s="134"/>
      <c r="C60" s="134">
        <f t="shared" ref="C60:AP60" si="1">1000*C31/((IF($Q$9="Square or Rectangular",$AK$9*$AO$9,PI()*($AK$9/2)^2)))</f>
        <v>0</v>
      </c>
      <c r="D60" s="134">
        <f t="shared" si="1"/>
        <v>0</v>
      </c>
      <c r="E60" s="134">
        <f t="shared" si="1"/>
        <v>0</v>
      </c>
      <c r="F60" s="134">
        <f t="shared" si="1"/>
        <v>0</v>
      </c>
      <c r="G60" s="134">
        <f t="shared" si="1"/>
        <v>0</v>
      </c>
      <c r="H60" s="134">
        <f t="shared" si="1"/>
        <v>0</v>
      </c>
      <c r="I60" s="134">
        <f t="shared" si="1"/>
        <v>0</v>
      </c>
      <c r="J60" s="134">
        <f t="shared" si="1"/>
        <v>0</v>
      </c>
      <c r="K60" s="134">
        <f t="shared" si="1"/>
        <v>0</v>
      </c>
      <c r="L60" s="134">
        <f t="shared" si="1"/>
        <v>0</v>
      </c>
      <c r="M60" s="134">
        <f t="shared" si="1"/>
        <v>0</v>
      </c>
      <c r="N60" s="134">
        <f t="shared" si="1"/>
        <v>0</v>
      </c>
      <c r="O60" s="134">
        <f t="shared" si="1"/>
        <v>0</v>
      </c>
      <c r="P60" s="134">
        <f t="shared" si="1"/>
        <v>0</v>
      </c>
      <c r="Q60" s="134">
        <f t="shared" si="1"/>
        <v>0</v>
      </c>
      <c r="R60" s="134">
        <f t="shared" si="1"/>
        <v>0</v>
      </c>
      <c r="S60" s="134">
        <f t="shared" si="1"/>
        <v>0</v>
      </c>
      <c r="T60" s="134">
        <f t="shared" si="1"/>
        <v>0</v>
      </c>
      <c r="U60" s="134">
        <f t="shared" si="1"/>
        <v>2.5</v>
      </c>
      <c r="V60" s="134">
        <f t="shared" si="1"/>
        <v>2.5</v>
      </c>
      <c r="W60" s="134">
        <f t="shared" si="1"/>
        <v>2.5</v>
      </c>
      <c r="X60" s="134">
        <f t="shared" si="1"/>
        <v>2.5</v>
      </c>
      <c r="Y60" s="134">
        <f t="shared" si="1"/>
        <v>0</v>
      </c>
      <c r="Z60" s="134">
        <f t="shared" si="1"/>
        <v>0</v>
      </c>
      <c r="AA60" s="134">
        <f t="shared" si="1"/>
        <v>0</v>
      </c>
      <c r="AB60" s="134">
        <f t="shared" si="1"/>
        <v>0</v>
      </c>
      <c r="AC60" s="134">
        <f t="shared" si="1"/>
        <v>0</v>
      </c>
      <c r="AD60" s="134">
        <f t="shared" si="1"/>
        <v>0</v>
      </c>
      <c r="AE60" s="134">
        <f t="shared" si="1"/>
        <v>0</v>
      </c>
      <c r="AF60" s="134">
        <f t="shared" si="1"/>
        <v>0</v>
      </c>
      <c r="AG60" s="134">
        <f t="shared" si="1"/>
        <v>0</v>
      </c>
      <c r="AH60" s="134">
        <f t="shared" si="1"/>
        <v>0</v>
      </c>
      <c r="AI60" s="134">
        <f t="shared" si="1"/>
        <v>0</v>
      </c>
      <c r="AJ60" s="134">
        <f t="shared" si="1"/>
        <v>0</v>
      </c>
      <c r="AK60" s="134">
        <f t="shared" si="1"/>
        <v>0</v>
      </c>
      <c r="AL60" s="134">
        <f t="shared" si="1"/>
        <v>0</v>
      </c>
      <c r="AM60" s="134">
        <f t="shared" si="1"/>
        <v>0</v>
      </c>
      <c r="AN60" s="134">
        <f t="shared" si="1"/>
        <v>0</v>
      </c>
      <c r="AO60" s="134">
        <f t="shared" si="1"/>
        <v>0</v>
      </c>
      <c r="AP60" s="134">
        <f t="shared" si="1"/>
        <v>0</v>
      </c>
      <c r="AQ60" s="134"/>
      <c r="AR60" s="38"/>
    </row>
    <row r="61" spans="1:82" s="133" customFormat="1" x14ac:dyDescent="0.25">
      <c r="A61" s="135"/>
      <c r="B61" s="134"/>
      <c r="C61" s="134" t="str">
        <f t="shared" ref="C61:AP61" si="2">IF(C60=0,"",C60)</f>
        <v/>
      </c>
      <c r="D61" s="134" t="str">
        <f t="shared" si="2"/>
        <v/>
      </c>
      <c r="E61" s="134" t="str">
        <f t="shared" si="2"/>
        <v/>
      </c>
      <c r="F61" s="134" t="str">
        <f t="shared" si="2"/>
        <v/>
      </c>
      <c r="G61" s="134" t="str">
        <f t="shared" si="2"/>
        <v/>
      </c>
      <c r="H61" s="134" t="str">
        <f t="shared" si="2"/>
        <v/>
      </c>
      <c r="I61" s="134" t="str">
        <f t="shared" si="2"/>
        <v/>
      </c>
      <c r="J61" s="134" t="str">
        <f t="shared" si="2"/>
        <v/>
      </c>
      <c r="K61" s="134" t="str">
        <f t="shared" si="2"/>
        <v/>
      </c>
      <c r="L61" s="134" t="str">
        <f t="shared" si="2"/>
        <v/>
      </c>
      <c r="M61" s="134" t="str">
        <f t="shared" si="2"/>
        <v/>
      </c>
      <c r="N61" s="134" t="str">
        <f t="shared" si="2"/>
        <v/>
      </c>
      <c r="O61" s="134" t="str">
        <f t="shared" si="2"/>
        <v/>
      </c>
      <c r="P61" s="134" t="str">
        <f t="shared" si="2"/>
        <v/>
      </c>
      <c r="Q61" s="134" t="str">
        <f t="shared" si="2"/>
        <v/>
      </c>
      <c r="R61" s="134" t="str">
        <f t="shared" si="2"/>
        <v/>
      </c>
      <c r="S61" s="134" t="str">
        <f t="shared" si="2"/>
        <v/>
      </c>
      <c r="T61" s="134" t="str">
        <f t="shared" si="2"/>
        <v/>
      </c>
      <c r="U61" s="134">
        <f t="shared" si="2"/>
        <v>2.5</v>
      </c>
      <c r="V61" s="134">
        <f t="shared" si="2"/>
        <v>2.5</v>
      </c>
      <c r="W61" s="134">
        <f t="shared" si="2"/>
        <v>2.5</v>
      </c>
      <c r="X61" s="134">
        <f t="shared" si="2"/>
        <v>2.5</v>
      </c>
      <c r="Y61" s="134" t="str">
        <f t="shared" si="2"/>
        <v/>
      </c>
      <c r="Z61" s="134" t="str">
        <f t="shared" si="2"/>
        <v/>
      </c>
      <c r="AA61" s="134" t="str">
        <f t="shared" si="2"/>
        <v/>
      </c>
      <c r="AB61" s="134" t="str">
        <f t="shared" si="2"/>
        <v/>
      </c>
      <c r="AC61" s="134" t="str">
        <f t="shared" si="2"/>
        <v/>
      </c>
      <c r="AD61" s="134" t="str">
        <f t="shared" si="2"/>
        <v/>
      </c>
      <c r="AE61" s="134" t="str">
        <f t="shared" si="2"/>
        <v/>
      </c>
      <c r="AF61" s="134" t="str">
        <f t="shared" si="2"/>
        <v/>
      </c>
      <c r="AG61" s="134" t="str">
        <f t="shared" si="2"/>
        <v/>
      </c>
      <c r="AH61" s="134" t="str">
        <f t="shared" si="2"/>
        <v/>
      </c>
      <c r="AI61" s="134" t="str">
        <f t="shared" si="2"/>
        <v/>
      </c>
      <c r="AJ61" s="134" t="str">
        <f t="shared" si="2"/>
        <v/>
      </c>
      <c r="AK61" s="134" t="str">
        <f t="shared" si="2"/>
        <v/>
      </c>
      <c r="AL61" s="134" t="str">
        <f t="shared" si="2"/>
        <v/>
      </c>
      <c r="AM61" s="134" t="str">
        <f t="shared" si="2"/>
        <v/>
      </c>
      <c r="AN61" s="134" t="str">
        <f t="shared" si="2"/>
        <v/>
      </c>
      <c r="AO61" s="134" t="str">
        <f t="shared" si="2"/>
        <v/>
      </c>
      <c r="AP61" s="134" t="str">
        <f t="shared" si="2"/>
        <v/>
      </c>
      <c r="AQ61" s="134"/>
      <c r="AR61" s="38"/>
    </row>
    <row r="62" spans="1:82" s="133" customFormat="1" x14ac:dyDescent="0.25">
      <c r="A62" s="135"/>
      <c r="B62" s="134"/>
      <c r="C62" s="134" t="str">
        <f>IF(C60=0,"",(C61+0.00001*C58))</f>
        <v/>
      </c>
      <c r="D62" s="134" t="str">
        <f t="shared" ref="D62:AP62" si="3">IF(D60=0,"",(D61+0.00001*D58))</f>
        <v/>
      </c>
      <c r="E62" s="134" t="str">
        <f t="shared" si="3"/>
        <v/>
      </c>
      <c r="F62" s="134" t="str">
        <f t="shared" si="3"/>
        <v/>
      </c>
      <c r="G62" s="134" t="str">
        <f t="shared" si="3"/>
        <v/>
      </c>
      <c r="H62" s="134" t="str">
        <f t="shared" si="3"/>
        <v/>
      </c>
      <c r="I62" s="134" t="str">
        <f t="shared" si="3"/>
        <v/>
      </c>
      <c r="J62" s="134" t="str">
        <f t="shared" si="3"/>
        <v/>
      </c>
      <c r="K62" s="134" t="str">
        <f t="shared" si="3"/>
        <v/>
      </c>
      <c r="L62" s="134" t="str">
        <f t="shared" si="3"/>
        <v/>
      </c>
      <c r="M62" s="134" t="str">
        <f t="shared" si="3"/>
        <v/>
      </c>
      <c r="N62" s="134" t="str">
        <f t="shared" si="3"/>
        <v/>
      </c>
      <c r="O62" s="134" t="str">
        <f t="shared" si="3"/>
        <v/>
      </c>
      <c r="P62" s="134" t="str">
        <f t="shared" si="3"/>
        <v/>
      </c>
      <c r="Q62" s="134" t="str">
        <f t="shared" si="3"/>
        <v/>
      </c>
      <c r="R62" s="134" t="str">
        <f t="shared" si="3"/>
        <v/>
      </c>
      <c r="S62" s="134" t="str">
        <f t="shared" si="3"/>
        <v/>
      </c>
      <c r="T62" s="134" t="str">
        <f t="shared" si="3"/>
        <v/>
      </c>
      <c r="U62" s="134">
        <f t="shared" si="3"/>
        <v>2.5001899999999999</v>
      </c>
      <c r="V62" s="134">
        <f t="shared" si="3"/>
        <v>2.5002</v>
      </c>
      <c r="W62" s="134">
        <f t="shared" si="3"/>
        <v>2.50021</v>
      </c>
      <c r="X62" s="134">
        <f t="shared" si="3"/>
        <v>2.5002200000000001</v>
      </c>
      <c r="Y62" s="134" t="str">
        <f t="shared" si="3"/>
        <v/>
      </c>
      <c r="Z62" s="134" t="str">
        <f t="shared" si="3"/>
        <v/>
      </c>
      <c r="AA62" s="134" t="str">
        <f t="shared" si="3"/>
        <v/>
      </c>
      <c r="AB62" s="134" t="str">
        <f t="shared" si="3"/>
        <v/>
      </c>
      <c r="AC62" s="134" t="str">
        <f t="shared" si="3"/>
        <v/>
      </c>
      <c r="AD62" s="134" t="str">
        <f t="shared" si="3"/>
        <v/>
      </c>
      <c r="AE62" s="134" t="str">
        <f t="shared" si="3"/>
        <v/>
      </c>
      <c r="AF62" s="134" t="str">
        <f t="shared" si="3"/>
        <v/>
      </c>
      <c r="AG62" s="134" t="str">
        <f t="shared" si="3"/>
        <v/>
      </c>
      <c r="AH62" s="134" t="str">
        <f t="shared" si="3"/>
        <v/>
      </c>
      <c r="AI62" s="134" t="str">
        <f t="shared" si="3"/>
        <v/>
      </c>
      <c r="AJ62" s="134" t="str">
        <f t="shared" si="3"/>
        <v/>
      </c>
      <c r="AK62" s="134" t="str">
        <f t="shared" si="3"/>
        <v/>
      </c>
      <c r="AL62" s="134" t="str">
        <f t="shared" si="3"/>
        <v/>
      </c>
      <c r="AM62" s="134" t="str">
        <f t="shared" si="3"/>
        <v/>
      </c>
      <c r="AN62" s="134" t="str">
        <f t="shared" si="3"/>
        <v/>
      </c>
      <c r="AO62" s="134" t="str">
        <f t="shared" si="3"/>
        <v/>
      </c>
      <c r="AP62" s="134" t="str">
        <f t="shared" si="3"/>
        <v/>
      </c>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t="str">
        <f t="shared" ref="CC62:CD62" si="4">IF(CC60=0,"",(CC61+0.00001*CC58))</f>
        <v/>
      </c>
      <c r="CD62" s="134" t="str">
        <f t="shared" si="4"/>
        <v/>
      </c>
    </row>
    <row r="63" spans="1:82" s="133" customFormat="1" x14ac:dyDescent="0.25">
      <c r="A63" s="135"/>
      <c r="B63" s="134"/>
      <c r="C63" s="134" t="str">
        <f>IF(C62&lt;$C$65,C61,"")</f>
        <v/>
      </c>
      <c r="D63" s="134" t="str">
        <f t="shared" ref="D63:AP63" si="5">IF(D62&lt;$C$65,D61,"")</f>
        <v/>
      </c>
      <c r="E63" s="134" t="str">
        <f t="shared" si="5"/>
        <v/>
      </c>
      <c r="F63" s="134" t="str">
        <f t="shared" si="5"/>
        <v/>
      </c>
      <c r="G63" s="134" t="str">
        <f t="shared" si="5"/>
        <v/>
      </c>
      <c r="H63" s="134" t="str">
        <f t="shared" si="5"/>
        <v/>
      </c>
      <c r="I63" s="134" t="str">
        <f t="shared" si="5"/>
        <v/>
      </c>
      <c r="J63" s="134" t="str">
        <f t="shared" si="5"/>
        <v/>
      </c>
      <c r="K63" s="134" t="str">
        <f t="shared" si="5"/>
        <v/>
      </c>
      <c r="L63" s="134" t="str">
        <f t="shared" si="5"/>
        <v/>
      </c>
      <c r="M63" s="134" t="str">
        <f t="shared" si="5"/>
        <v/>
      </c>
      <c r="N63" s="134" t="str">
        <f t="shared" si="5"/>
        <v/>
      </c>
      <c r="O63" s="134" t="str">
        <f t="shared" si="5"/>
        <v/>
      </c>
      <c r="P63" s="134" t="str">
        <f t="shared" si="5"/>
        <v/>
      </c>
      <c r="Q63" s="134" t="str">
        <f t="shared" si="5"/>
        <v/>
      </c>
      <c r="R63" s="134" t="str">
        <f t="shared" si="5"/>
        <v/>
      </c>
      <c r="S63" s="134" t="str">
        <f t="shared" si="5"/>
        <v/>
      </c>
      <c r="T63" s="134" t="str">
        <f t="shared" si="5"/>
        <v/>
      </c>
      <c r="U63" s="134">
        <f t="shared" si="5"/>
        <v>2.5</v>
      </c>
      <c r="V63" s="134" t="str">
        <f t="shared" si="5"/>
        <v/>
      </c>
      <c r="W63" s="134" t="str">
        <f t="shared" si="5"/>
        <v/>
      </c>
      <c r="X63" s="134" t="str">
        <f t="shared" si="5"/>
        <v/>
      </c>
      <c r="Y63" s="134" t="str">
        <f t="shared" si="5"/>
        <v/>
      </c>
      <c r="Z63" s="134" t="str">
        <f t="shared" si="5"/>
        <v/>
      </c>
      <c r="AA63" s="134" t="str">
        <f t="shared" si="5"/>
        <v/>
      </c>
      <c r="AB63" s="134" t="str">
        <f t="shared" si="5"/>
        <v/>
      </c>
      <c r="AC63" s="134" t="str">
        <f t="shared" si="5"/>
        <v/>
      </c>
      <c r="AD63" s="134" t="str">
        <f t="shared" si="5"/>
        <v/>
      </c>
      <c r="AE63" s="134" t="str">
        <f t="shared" si="5"/>
        <v/>
      </c>
      <c r="AF63" s="134" t="str">
        <f t="shared" si="5"/>
        <v/>
      </c>
      <c r="AG63" s="134" t="str">
        <f t="shared" si="5"/>
        <v/>
      </c>
      <c r="AH63" s="134" t="str">
        <f t="shared" si="5"/>
        <v/>
      </c>
      <c r="AI63" s="134" t="str">
        <f t="shared" si="5"/>
        <v/>
      </c>
      <c r="AJ63" s="134" t="str">
        <f t="shared" si="5"/>
        <v/>
      </c>
      <c r="AK63" s="134" t="str">
        <f t="shared" si="5"/>
        <v/>
      </c>
      <c r="AL63" s="134" t="str">
        <f t="shared" si="5"/>
        <v/>
      </c>
      <c r="AM63" s="134" t="str">
        <f t="shared" si="5"/>
        <v/>
      </c>
      <c r="AN63" s="134" t="str">
        <f t="shared" si="5"/>
        <v/>
      </c>
      <c r="AO63" s="134" t="str">
        <f t="shared" si="5"/>
        <v/>
      </c>
      <c r="AP63" s="134" t="str">
        <f t="shared" si="5"/>
        <v/>
      </c>
      <c r="AQ63" s="134"/>
      <c r="AR63" s="38"/>
    </row>
    <row r="64" spans="1:82" s="133" customFormat="1" x14ac:dyDescent="0.25">
      <c r="A64" s="135"/>
      <c r="B64" s="134"/>
      <c r="C64" s="134" t="s">
        <v>51</v>
      </c>
      <c r="D64" s="134" t="s">
        <v>42</v>
      </c>
      <c r="E64" s="134" t="s">
        <v>52</v>
      </c>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38"/>
    </row>
    <row r="65" spans="1:53" s="133" customFormat="1" x14ac:dyDescent="0.25">
      <c r="A65" s="135"/>
      <c r="B65" s="134"/>
      <c r="C65" s="134">
        <f>QUARTILE(C62:AP62,1)</f>
        <v>2.5001975000000001</v>
      </c>
      <c r="D65" s="134">
        <f>AVERAGE(C61:AP61)</f>
        <v>2.5</v>
      </c>
      <c r="E65" s="134">
        <f>AVERAGE(C63:AP63)</f>
        <v>2.5</v>
      </c>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38"/>
    </row>
    <row r="66" spans="1:53" s="133" customFormat="1" x14ac:dyDescent="0.25">
      <c r="A66" s="135"/>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38"/>
    </row>
    <row r="67" spans="1:53" s="126" customFormat="1" x14ac:dyDescent="0.25">
      <c r="A67" s="124"/>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S67" s="127"/>
      <c r="AT67" s="127"/>
      <c r="AU67" s="127"/>
      <c r="AV67" s="127"/>
      <c r="AW67" s="127"/>
      <c r="AX67" s="127"/>
      <c r="AY67" s="127"/>
      <c r="AZ67" s="127"/>
      <c r="BA67" s="127"/>
    </row>
    <row r="68" spans="1:53" s="34" customFormat="1" x14ac:dyDescent="0.25">
      <c r="A68" s="129"/>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S68" s="4"/>
      <c r="AT68" s="4"/>
      <c r="AU68" s="4"/>
      <c r="AV68" s="4"/>
      <c r="AW68" s="4"/>
      <c r="AX68" s="4"/>
      <c r="AY68" s="4"/>
      <c r="AZ68" s="4"/>
      <c r="BA68" s="4"/>
    </row>
    <row r="69" spans="1:53" s="34" customFormat="1" x14ac:dyDescent="0.25">
      <c r="A69" s="129"/>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S69" s="4"/>
      <c r="AT69" s="4"/>
      <c r="AU69" s="4"/>
      <c r="AV69" s="4"/>
      <c r="AW69" s="4"/>
      <c r="AX69" s="4"/>
      <c r="AY69" s="4"/>
      <c r="AZ69" s="4"/>
      <c r="BA69" s="4"/>
    </row>
    <row r="70" spans="1:53" s="34" customFormat="1" x14ac:dyDescent="0.25">
      <c r="A70" s="129"/>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S70" s="4"/>
      <c r="AT70" s="4"/>
      <c r="AU70" s="4"/>
      <c r="AV70" s="4"/>
      <c r="AW70" s="4"/>
      <c r="AX70" s="4"/>
      <c r="AY70" s="4"/>
      <c r="AZ70" s="4"/>
      <c r="BA70" s="4"/>
    </row>
    <row r="71" spans="1:53" s="34" customFormat="1" x14ac:dyDescent="0.25">
      <c r="A71" s="129"/>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S71" s="4"/>
      <c r="AT71" s="4"/>
      <c r="AU71" s="4"/>
      <c r="AV71" s="4"/>
      <c r="AW71" s="4"/>
      <c r="AX71" s="4"/>
      <c r="AY71" s="4"/>
      <c r="AZ71" s="4"/>
      <c r="BA71" s="4"/>
    </row>
    <row r="72" spans="1:53" s="34" customFormat="1" x14ac:dyDescent="0.25">
      <c r="A72" s="129"/>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S72" s="4"/>
      <c r="AT72" s="4"/>
      <c r="AU72" s="4"/>
      <c r="AV72" s="4"/>
      <c r="AW72" s="4"/>
      <c r="AX72" s="4"/>
      <c r="AY72" s="4"/>
      <c r="AZ72" s="4"/>
      <c r="BA72" s="4"/>
    </row>
    <row r="73" spans="1:53" s="34" customFormat="1" x14ac:dyDescent="0.25">
      <c r="A73" s="12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S73" s="4"/>
      <c r="AT73" s="4"/>
      <c r="AU73" s="4"/>
      <c r="AV73" s="4"/>
      <c r="AW73" s="4"/>
      <c r="AX73" s="4"/>
      <c r="AY73" s="4"/>
      <c r="AZ73" s="4"/>
      <c r="BA73" s="4"/>
    </row>
    <row r="74" spans="1:53" s="34" customFormat="1" x14ac:dyDescent="0.25">
      <c r="A74" s="129"/>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S74" s="4"/>
      <c r="AT74" s="4"/>
      <c r="AU74" s="4"/>
      <c r="AV74" s="4"/>
      <c r="AW74" s="4"/>
      <c r="AX74" s="4"/>
      <c r="AY74" s="4"/>
      <c r="AZ74" s="4"/>
      <c r="BA74" s="4"/>
    </row>
  </sheetData>
  <sheetProtection selectLockedCells="1"/>
  <mergeCells count="31">
    <mergeCell ref="F48:R48"/>
    <mergeCell ref="S48:T48"/>
    <mergeCell ref="AW50:AX50"/>
    <mergeCell ref="B51:AQ54"/>
    <mergeCell ref="F44:R44"/>
    <mergeCell ref="S44:T44"/>
    <mergeCell ref="U44:V44"/>
    <mergeCell ref="F46:R46"/>
    <mergeCell ref="S46:T46"/>
    <mergeCell ref="U46:V46"/>
    <mergeCell ref="F42:R42"/>
    <mergeCell ref="S42:T42"/>
    <mergeCell ref="U42:V42"/>
    <mergeCell ref="AM11:AN11"/>
    <mergeCell ref="AO11:AQ11"/>
    <mergeCell ref="Q13:T13"/>
    <mergeCell ref="AM13:AN13"/>
    <mergeCell ref="AO13:AQ13"/>
    <mergeCell ref="AP24:AP25"/>
    <mergeCell ref="C29:V29"/>
    <mergeCell ref="W29:AP29"/>
    <mergeCell ref="D33:T34"/>
    <mergeCell ref="AP33:AP34"/>
    <mergeCell ref="U34:X34"/>
    <mergeCell ref="C1:AP1"/>
    <mergeCell ref="C3:AQ5"/>
    <mergeCell ref="Z7:AA7"/>
    <mergeCell ref="Q9:T9"/>
    <mergeCell ref="AI9:AJ9"/>
    <mergeCell ref="AM9:AN9"/>
    <mergeCell ref="AP9:AQ9"/>
  </mergeCells>
  <dataValidations count="4">
    <dataValidation type="list" allowBlank="1" showInputMessage="1" showErrorMessage="1" sqref="Q13:T13" xr:uid="{00000000-0002-0000-0200-000000000000}">
      <formula1>$U$13:$U$14</formula1>
    </dataValidation>
    <dataValidation type="list" allowBlank="1" showInputMessage="1" showErrorMessage="1" sqref="Q9" xr:uid="{00000000-0002-0000-0200-000001000000}">
      <formula1>$U$9:$U$10</formula1>
    </dataValidation>
    <dataValidation allowBlank="1" showErrorMessage="1" promptTitle="Select from drop down tab" prompt="Select either kg N/ha or mm effluent applied" sqref="AV31:AV40" xr:uid="{00000000-0002-0000-0200-000002000000}"/>
    <dataValidation type="whole" allowBlank="1" showInputMessage="1" showErrorMessage="1" sqref="Q18 V18:W18" xr:uid="{00000000-0002-0000-0200-000003000000}">
      <formula1>1</formula1>
      <formula2>10000</formula2>
    </dataValidation>
  </dataValidations>
  <pageMargins left="0.7" right="0.7" top="0.75" bottom="0.75" header="0.3" footer="0.3"/>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80"/>
  <sheetViews>
    <sheetView showGridLines="0" topLeftCell="A16" zoomScaleNormal="100" workbookViewId="0">
      <selection activeCell="C33" sqref="C33"/>
    </sheetView>
  </sheetViews>
  <sheetFormatPr defaultRowHeight="15" x14ac:dyDescent="0.25"/>
  <cols>
    <col min="1" max="1" width="5.140625" style="4" customWidth="1"/>
    <col min="2" max="2" width="2.140625" style="34" customWidth="1"/>
    <col min="3" max="42" width="5.7109375" style="34" customWidth="1"/>
    <col min="43" max="43" width="4.140625" style="34" customWidth="1"/>
    <col min="44" max="44" width="3.5703125" style="34" customWidth="1"/>
    <col min="45" max="49" width="9.140625" style="4"/>
    <col min="50" max="50" width="12" style="4" bestFit="1" customWidth="1"/>
    <col min="51" max="16384" width="9.140625" style="4"/>
  </cols>
  <sheetData>
    <row r="1" spans="1:51" ht="58.5" customHeight="1" x14ac:dyDescent="0.35">
      <c r="A1" s="1"/>
      <c r="B1" s="2"/>
      <c r="C1" s="193" t="s">
        <v>0</v>
      </c>
      <c r="D1" s="193"/>
      <c r="E1" s="193"/>
      <c r="F1" s="193"/>
      <c r="G1" s="193"/>
      <c r="H1" s="193"/>
      <c r="I1" s="193"/>
      <c r="J1" s="193"/>
      <c r="K1" s="193"/>
      <c r="L1" s="193"/>
      <c r="M1" s="193"/>
      <c r="N1" s="193"/>
      <c r="O1" s="193"/>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3"/>
      <c r="AR1" s="2"/>
    </row>
    <row r="2" spans="1:51" s="5" customFormat="1" ht="18" customHeight="1" x14ac:dyDescent="0.35">
      <c r="B2" s="6"/>
      <c r="C2" s="7"/>
      <c r="D2" s="7"/>
      <c r="E2" s="7"/>
      <c r="F2" s="7"/>
      <c r="G2" s="7"/>
      <c r="H2" s="7"/>
      <c r="I2" s="7"/>
      <c r="J2" s="7"/>
      <c r="K2" s="7"/>
      <c r="L2" s="7"/>
      <c r="M2" s="7"/>
      <c r="N2" s="7"/>
      <c r="O2" s="7"/>
      <c r="P2" s="8"/>
      <c r="Q2" s="8"/>
      <c r="R2" s="8"/>
      <c r="S2" s="8"/>
      <c r="T2" s="8"/>
      <c r="U2" s="8"/>
      <c r="V2" s="7"/>
      <c r="W2" s="7"/>
      <c r="X2" s="7"/>
      <c r="Y2" s="7"/>
      <c r="Z2" s="7"/>
      <c r="AA2" s="7"/>
      <c r="AB2" s="7"/>
      <c r="AC2" s="7"/>
      <c r="AD2" s="7"/>
      <c r="AE2" s="7"/>
      <c r="AF2" s="7"/>
      <c r="AG2" s="7"/>
      <c r="AH2" s="7"/>
      <c r="AI2" s="7"/>
      <c r="AJ2" s="7"/>
      <c r="AK2" s="7"/>
      <c r="AL2" s="7"/>
      <c r="AM2" s="7"/>
      <c r="AN2" s="7"/>
      <c r="AO2" s="7"/>
      <c r="AP2" s="7"/>
      <c r="AQ2" s="7"/>
      <c r="AR2" s="7"/>
      <c r="AS2" s="7"/>
      <c r="AT2" s="8"/>
      <c r="AU2" s="8"/>
      <c r="AV2" s="8"/>
      <c r="AW2" s="8"/>
      <c r="AX2" s="8"/>
      <c r="AY2" s="8"/>
    </row>
    <row r="3" spans="1:51" ht="15" customHeight="1" x14ac:dyDescent="0.25">
      <c r="B3" s="9"/>
      <c r="C3" s="195" t="s">
        <v>1</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9"/>
      <c r="AS3" s="5"/>
      <c r="AT3" s="5"/>
      <c r="AU3" s="5"/>
      <c r="AV3" s="5"/>
      <c r="AW3" s="5"/>
    </row>
    <row r="4" spans="1:51" ht="30" x14ac:dyDescent="0.25">
      <c r="B4" s="9"/>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9"/>
      <c r="AS4" s="10"/>
      <c r="AT4" s="11"/>
      <c r="AU4" s="11"/>
      <c r="AV4" s="11"/>
      <c r="AW4" s="5"/>
    </row>
    <row r="5" spans="1:51" x14ac:dyDescent="0.25">
      <c r="B5" s="9"/>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9"/>
      <c r="AS5" s="5"/>
      <c r="AT5" s="5"/>
      <c r="AU5" s="5"/>
      <c r="AV5" s="5"/>
      <c r="AW5" s="5"/>
    </row>
    <row r="6" spans="1:51" ht="9.75" customHeight="1" x14ac:dyDescent="0.25">
      <c r="B6" s="9"/>
      <c r="C6" s="9"/>
      <c r="D6" s="9"/>
      <c r="E6" s="9"/>
      <c r="F6" s="9"/>
      <c r="G6" s="9"/>
      <c r="H6" s="9"/>
      <c r="I6" s="9"/>
      <c r="J6" s="9"/>
      <c r="K6" s="9"/>
      <c r="L6" s="9"/>
      <c r="M6" s="9"/>
      <c r="N6" s="9"/>
      <c r="O6" s="9"/>
      <c r="P6" s="12"/>
      <c r="Q6" s="9"/>
      <c r="R6" s="9"/>
      <c r="S6" s="12"/>
      <c r="T6" s="12"/>
      <c r="U6" s="12"/>
      <c r="V6" s="9"/>
      <c r="W6" s="9"/>
      <c r="X6" s="9"/>
      <c r="Y6" s="12"/>
      <c r="Z6" s="12"/>
      <c r="AA6" s="12"/>
      <c r="AB6" s="12"/>
      <c r="AC6" s="12"/>
      <c r="AD6" s="12"/>
      <c r="AE6" s="12"/>
      <c r="AF6" s="12"/>
      <c r="AG6" s="12"/>
      <c r="AH6" s="12"/>
      <c r="AI6" s="12"/>
      <c r="AJ6" s="12"/>
      <c r="AK6" s="12"/>
      <c r="AL6" s="12"/>
      <c r="AM6" s="12"/>
      <c r="AN6" s="12"/>
      <c r="AO6" s="12"/>
      <c r="AP6" s="9"/>
      <c r="AQ6" s="9"/>
      <c r="AR6" s="9"/>
      <c r="AS6" s="13"/>
      <c r="AT6" s="13"/>
      <c r="AU6" s="13"/>
    </row>
    <row r="7" spans="1:51" ht="25.5" customHeight="1" x14ac:dyDescent="0.25">
      <c r="B7" s="14"/>
      <c r="C7" s="15" t="s">
        <v>2</v>
      </c>
      <c r="D7" s="16"/>
      <c r="E7" s="17" t="s">
        <v>3</v>
      </c>
      <c r="F7" s="16"/>
      <c r="G7" s="16"/>
      <c r="H7" s="16"/>
      <c r="I7" s="16"/>
      <c r="J7" s="16"/>
      <c r="K7" s="16"/>
      <c r="L7" s="16"/>
      <c r="M7" s="16"/>
      <c r="N7" s="16"/>
      <c r="O7" s="16"/>
      <c r="P7" s="18"/>
      <c r="Q7" s="16"/>
      <c r="R7" s="16"/>
      <c r="S7" s="16"/>
      <c r="T7" s="16"/>
      <c r="U7" s="16"/>
      <c r="V7" s="16"/>
      <c r="W7" s="16"/>
      <c r="X7" s="16"/>
      <c r="Y7" s="16"/>
      <c r="Z7" s="184">
        <v>5</v>
      </c>
      <c r="AA7" s="185"/>
      <c r="AB7" s="20" t="s">
        <v>4</v>
      </c>
      <c r="AC7" s="116"/>
      <c r="AD7" s="116"/>
      <c r="AE7" s="116"/>
      <c r="AF7" s="116"/>
      <c r="AG7" s="116"/>
      <c r="AH7" s="116"/>
      <c r="AI7" s="116"/>
      <c r="AJ7" s="12"/>
      <c r="AK7" s="12"/>
      <c r="AL7" s="12"/>
      <c r="AM7" s="12"/>
      <c r="AN7" s="12"/>
      <c r="AO7" s="12"/>
      <c r="AP7" s="9"/>
      <c r="AQ7" s="9"/>
      <c r="AR7" s="9"/>
      <c r="AS7" s="13"/>
      <c r="AT7" s="13"/>
      <c r="AU7" s="13"/>
    </row>
    <row r="8" spans="1:51" ht="9.75" customHeight="1" x14ac:dyDescent="0.25">
      <c r="B8" s="9"/>
      <c r="C8" s="22"/>
      <c r="D8" s="9"/>
      <c r="E8" s="9"/>
      <c r="F8" s="9"/>
      <c r="G8" s="9"/>
      <c r="H8" s="9"/>
      <c r="I8" s="9"/>
      <c r="J8" s="9"/>
      <c r="K8" s="9"/>
      <c r="L8" s="9"/>
      <c r="M8" s="9"/>
      <c r="N8" s="9"/>
      <c r="O8" s="9"/>
      <c r="P8" s="12"/>
      <c r="Q8" s="9"/>
      <c r="R8" s="9"/>
      <c r="S8" s="12"/>
      <c r="T8" s="12"/>
      <c r="U8" s="12"/>
      <c r="V8" s="9"/>
      <c r="W8" s="9"/>
      <c r="X8" s="9"/>
      <c r="Y8" s="12"/>
      <c r="Z8" s="12"/>
      <c r="AA8" s="12"/>
      <c r="AB8" s="12"/>
      <c r="AC8" s="12"/>
      <c r="AD8" s="12"/>
      <c r="AE8" s="12"/>
      <c r="AF8" s="12"/>
      <c r="AG8" s="12"/>
      <c r="AH8" s="12"/>
      <c r="AI8" s="12"/>
      <c r="AJ8" s="12"/>
      <c r="AK8" s="12"/>
      <c r="AL8" s="12"/>
      <c r="AM8" s="12"/>
      <c r="AN8" s="12"/>
      <c r="AO8" s="12"/>
      <c r="AP8" s="9"/>
      <c r="AQ8" s="9"/>
      <c r="AR8" s="9"/>
      <c r="AS8" s="13"/>
      <c r="AT8" s="13"/>
      <c r="AU8" s="13"/>
    </row>
    <row r="9" spans="1:51" ht="24" customHeight="1" x14ac:dyDescent="0.25">
      <c r="B9" s="14"/>
      <c r="C9" s="15" t="s">
        <v>5</v>
      </c>
      <c r="D9" s="17"/>
      <c r="E9" s="18" t="s">
        <v>6</v>
      </c>
      <c r="F9" s="23"/>
      <c r="G9" s="23"/>
      <c r="H9" s="23"/>
      <c r="I9" s="23"/>
      <c r="J9" s="23"/>
      <c r="K9" s="23"/>
      <c r="L9" s="23"/>
      <c r="M9" s="23"/>
      <c r="N9" s="23"/>
      <c r="O9" s="16"/>
      <c r="P9" s="18"/>
      <c r="Q9" s="186" t="s">
        <v>7</v>
      </c>
      <c r="R9" s="186"/>
      <c r="S9" s="186"/>
      <c r="T9" s="186"/>
      <c r="U9" s="24" t="s">
        <v>8</v>
      </c>
      <c r="V9" s="25" t="s">
        <v>9</v>
      </c>
      <c r="W9" s="26"/>
      <c r="X9" s="27"/>
      <c r="Y9" s="28" t="s">
        <v>10</v>
      </c>
      <c r="Z9" s="31"/>
      <c r="AA9" s="30"/>
      <c r="AB9" s="30"/>
      <c r="AC9" s="30"/>
      <c r="AD9" s="31"/>
      <c r="AE9" s="30"/>
      <c r="AF9" s="30"/>
      <c r="AG9" s="30"/>
      <c r="AH9" s="30"/>
      <c r="AI9" s="177" t="str">
        <f>IF(Q9="Square or Rectangular","Width","Diameter ")</f>
        <v xml:space="preserve">Diameter </v>
      </c>
      <c r="AJ9" s="178"/>
      <c r="AK9" s="32">
        <v>255</v>
      </c>
      <c r="AL9" s="33" t="s">
        <v>4</v>
      </c>
      <c r="AM9" s="176" t="str">
        <f>IF(Q9="Square or Rectangular","Length","")</f>
        <v/>
      </c>
      <c r="AN9" s="178"/>
      <c r="AO9" s="32"/>
      <c r="AP9" s="196" t="str">
        <f>IF(Q9="Square or Rectangular","mm","")</f>
        <v/>
      </c>
      <c r="AQ9" s="197"/>
    </row>
    <row r="10" spans="1:51" ht="9.75" customHeight="1" x14ac:dyDescent="0.25">
      <c r="B10" s="9"/>
      <c r="C10" s="35"/>
      <c r="D10" s="36"/>
      <c r="E10" s="36"/>
      <c r="F10" s="36"/>
      <c r="G10" s="36"/>
      <c r="H10" s="36"/>
      <c r="I10" s="36"/>
      <c r="J10" s="36"/>
      <c r="K10" s="36"/>
      <c r="L10" s="36"/>
      <c r="M10" s="36"/>
      <c r="N10" s="36"/>
      <c r="O10" s="37"/>
      <c r="P10" s="37"/>
      <c r="Q10" s="37"/>
      <c r="R10" s="36"/>
      <c r="S10" s="36"/>
      <c r="T10" s="36"/>
      <c r="U10" s="38" t="s">
        <v>7</v>
      </c>
      <c r="V10" s="12"/>
      <c r="W10" s="39"/>
      <c r="X10" s="39"/>
      <c r="Y10" s="39"/>
      <c r="Z10" s="40"/>
      <c r="AA10" s="41"/>
      <c r="AB10" s="41"/>
      <c r="AC10" s="41"/>
      <c r="AD10" s="41"/>
      <c r="AE10" s="41"/>
      <c r="AF10" s="41"/>
      <c r="AG10" s="41"/>
      <c r="AH10" s="41"/>
      <c r="AI10" s="41"/>
      <c r="AJ10" s="40"/>
      <c r="AK10" s="40"/>
      <c r="AL10" s="42"/>
      <c r="AM10" s="43"/>
      <c r="AN10" s="42"/>
      <c r="AO10" s="42"/>
      <c r="AP10" s="42"/>
    </row>
    <row r="11" spans="1:51" ht="24" customHeight="1" x14ac:dyDescent="0.25">
      <c r="B11" s="14"/>
      <c r="C11" s="15" t="s">
        <v>11</v>
      </c>
      <c r="D11" s="17"/>
      <c r="E11" s="44" t="s">
        <v>12</v>
      </c>
      <c r="F11" s="23"/>
      <c r="G11" s="16"/>
      <c r="H11" s="16"/>
      <c r="I11" s="16"/>
      <c r="J11" s="16"/>
      <c r="K11" s="16"/>
      <c r="L11" s="16"/>
      <c r="M11" s="16"/>
      <c r="N11" s="16"/>
      <c r="O11" s="16"/>
      <c r="P11" s="18"/>
      <c r="Q11" s="45"/>
      <c r="R11" s="46" t="s">
        <v>13</v>
      </c>
      <c r="S11" s="45"/>
      <c r="T11" s="47" t="s">
        <v>14</v>
      </c>
      <c r="U11" s="24"/>
      <c r="V11" s="25" t="s">
        <v>15</v>
      </c>
      <c r="W11" s="26"/>
      <c r="X11" s="27"/>
      <c r="Y11" s="28" t="s">
        <v>16</v>
      </c>
      <c r="Z11" s="31"/>
      <c r="AA11" s="30"/>
      <c r="AB11" s="30"/>
      <c r="AC11" s="30"/>
      <c r="AD11" s="28"/>
      <c r="AE11" s="30"/>
      <c r="AF11" s="30"/>
      <c r="AG11" s="30"/>
      <c r="AH11" s="30"/>
      <c r="AI11" s="30"/>
      <c r="AJ11" s="30"/>
      <c r="AK11" s="30"/>
      <c r="AL11" s="48"/>
      <c r="AM11" s="184"/>
      <c r="AN11" s="185"/>
      <c r="AO11" s="176" t="s">
        <v>17</v>
      </c>
      <c r="AP11" s="177"/>
      <c r="AQ11" s="178"/>
    </row>
    <row r="12" spans="1:51" ht="12" customHeight="1" x14ac:dyDescent="0.25">
      <c r="B12" s="9"/>
      <c r="C12" s="35"/>
      <c r="D12" s="36"/>
      <c r="E12" s="36"/>
      <c r="F12" s="36"/>
      <c r="G12" s="37"/>
      <c r="H12" s="37"/>
      <c r="I12" s="37"/>
      <c r="J12" s="37"/>
      <c r="K12" s="37"/>
      <c r="L12" s="37"/>
      <c r="M12" s="37"/>
      <c r="N12" s="37"/>
      <c r="O12" s="37"/>
      <c r="P12" s="37"/>
      <c r="Q12" s="37"/>
      <c r="R12" s="36"/>
      <c r="S12" s="36"/>
      <c r="T12" s="36"/>
      <c r="U12" s="38"/>
      <c r="V12" s="12"/>
      <c r="W12" s="39"/>
      <c r="X12" s="39"/>
      <c r="Y12" s="39"/>
      <c r="Z12" s="40"/>
      <c r="AA12" s="41"/>
      <c r="AB12" s="41"/>
      <c r="AC12" s="40"/>
      <c r="AD12" s="40"/>
      <c r="AE12" s="40"/>
      <c r="AF12" s="40"/>
      <c r="AG12" s="40"/>
      <c r="AH12" s="40"/>
      <c r="AI12" s="40"/>
      <c r="AJ12" s="40"/>
      <c r="AK12" s="40"/>
      <c r="AL12" s="42"/>
      <c r="AM12" s="43"/>
      <c r="AN12" s="42"/>
      <c r="AO12" s="42"/>
      <c r="AP12" s="42"/>
    </row>
    <row r="13" spans="1:51" ht="24" customHeight="1" x14ac:dyDescent="0.25">
      <c r="B13" s="14"/>
      <c r="C13" s="15" t="s">
        <v>18</v>
      </c>
      <c r="D13" s="17"/>
      <c r="E13" s="18" t="s">
        <v>19</v>
      </c>
      <c r="F13" s="23"/>
      <c r="G13" s="16"/>
      <c r="H13" s="16"/>
      <c r="I13" s="16"/>
      <c r="J13" s="16"/>
      <c r="K13" s="16"/>
      <c r="L13" s="16"/>
      <c r="M13" s="16"/>
      <c r="N13" s="16"/>
      <c r="O13" s="16"/>
      <c r="P13" s="18"/>
      <c r="Q13" s="186"/>
      <c r="R13" s="186"/>
      <c r="S13" s="186"/>
      <c r="T13" s="186"/>
      <c r="U13" s="24" t="s">
        <v>21</v>
      </c>
      <c r="V13" s="25" t="s">
        <v>22</v>
      </c>
      <c r="W13" s="26"/>
      <c r="X13" s="27"/>
      <c r="Y13" s="18" t="s">
        <v>23</v>
      </c>
      <c r="Z13" s="31"/>
      <c r="AA13" s="30"/>
      <c r="AB13" s="30"/>
      <c r="AC13" s="30"/>
      <c r="AD13" s="31"/>
      <c r="AE13" s="30"/>
      <c r="AF13" s="30"/>
      <c r="AG13" s="30"/>
      <c r="AH13" s="30"/>
      <c r="AI13" s="30"/>
      <c r="AJ13" s="30"/>
      <c r="AK13" s="30"/>
      <c r="AL13" s="48"/>
      <c r="AM13" s="184"/>
      <c r="AN13" s="187"/>
      <c r="AO13" s="176" t="str">
        <f>IF(Q13="m³/hour","m³/hour",(IF(Q13="L/second","L/second","")))</f>
        <v/>
      </c>
      <c r="AP13" s="177"/>
      <c r="AQ13" s="178"/>
    </row>
    <row r="14" spans="1:51" ht="12" customHeight="1" x14ac:dyDescent="0.25">
      <c r="B14" s="9"/>
      <c r="C14" s="35"/>
      <c r="D14" s="36"/>
      <c r="E14" s="36"/>
      <c r="F14" s="36"/>
      <c r="G14" s="37"/>
      <c r="H14" s="37"/>
      <c r="I14" s="37"/>
      <c r="J14" s="37"/>
      <c r="K14" s="37"/>
      <c r="L14" s="37"/>
      <c r="M14" s="37"/>
      <c r="N14" s="37"/>
      <c r="O14" s="37"/>
      <c r="P14" s="37"/>
      <c r="Q14" s="37"/>
      <c r="R14" s="36"/>
      <c r="S14" s="36"/>
      <c r="T14" s="36"/>
      <c r="U14" s="38" t="s">
        <v>20</v>
      </c>
      <c r="V14" s="12"/>
      <c r="W14" s="39"/>
      <c r="X14" s="39"/>
      <c r="Y14" s="39"/>
      <c r="Z14" s="40"/>
      <c r="AA14" s="41"/>
      <c r="AB14" s="41"/>
      <c r="AC14" s="40"/>
      <c r="AD14" s="40"/>
      <c r="AE14" s="40"/>
      <c r="AF14" s="40"/>
      <c r="AG14" s="40"/>
      <c r="AH14" s="40"/>
      <c r="AI14" s="40"/>
      <c r="AJ14" s="40"/>
      <c r="AK14" s="40"/>
      <c r="AL14" s="42"/>
      <c r="AM14" s="43"/>
      <c r="AN14" s="42"/>
      <c r="AO14" s="42"/>
      <c r="AP14" s="42"/>
    </row>
    <row r="15" spans="1:51" ht="24" customHeight="1" x14ac:dyDescent="0.25">
      <c r="B15" s="25" t="s">
        <v>22</v>
      </c>
      <c r="C15" s="15" t="s">
        <v>24</v>
      </c>
      <c r="D15" s="27"/>
      <c r="E15" s="28" t="s">
        <v>25</v>
      </c>
      <c r="F15" s="31"/>
      <c r="G15" s="30"/>
      <c r="H15" s="30"/>
      <c r="I15" s="30"/>
      <c r="J15" s="31"/>
      <c r="K15" s="30"/>
      <c r="L15" s="30"/>
      <c r="M15" s="30"/>
      <c r="N15" s="30"/>
      <c r="O15" s="30"/>
      <c r="P15" s="30"/>
      <c r="Q15" s="184"/>
      <c r="R15" s="185"/>
      <c r="S15" s="176" t="s">
        <v>17</v>
      </c>
      <c r="T15" s="178"/>
      <c r="U15" s="43"/>
    </row>
    <row r="16" spans="1:51" ht="12" customHeight="1" x14ac:dyDescent="0.25">
      <c r="B16" s="9"/>
      <c r="C16" s="35"/>
      <c r="D16" s="36"/>
      <c r="E16" s="36"/>
      <c r="F16" s="36"/>
      <c r="G16" s="37"/>
      <c r="H16" s="37"/>
      <c r="I16" s="37"/>
      <c r="J16" s="37"/>
      <c r="K16" s="37"/>
      <c r="L16" s="37"/>
      <c r="M16" s="37"/>
      <c r="N16" s="37"/>
      <c r="O16" s="37"/>
      <c r="P16" s="37"/>
      <c r="Q16" s="37"/>
      <c r="R16" s="36"/>
      <c r="S16" s="36"/>
      <c r="T16" s="36"/>
      <c r="U16" s="38" t="s">
        <v>20</v>
      </c>
      <c r="V16" s="12"/>
      <c r="W16" s="39"/>
      <c r="X16" s="39"/>
      <c r="Y16" s="39"/>
      <c r="Z16" s="40"/>
      <c r="AA16" s="41"/>
      <c r="AB16" s="41"/>
      <c r="AC16" s="40"/>
      <c r="AD16" s="40"/>
      <c r="AE16" s="40"/>
      <c r="AF16" s="40"/>
      <c r="AG16" s="40"/>
      <c r="AH16" s="40"/>
      <c r="AI16" s="40"/>
      <c r="AJ16" s="40"/>
      <c r="AK16" s="40"/>
      <c r="AL16" s="42"/>
      <c r="AM16" s="43"/>
      <c r="AN16" s="42"/>
      <c r="AO16" s="42"/>
      <c r="AP16" s="42"/>
    </row>
    <row r="17" spans="2:44" ht="24" customHeight="1" x14ac:dyDescent="0.25">
      <c r="B17" s="49"/>
      <c r="C17" s="50" t="s">
        <v>26</v>
      </c>
      <c r="D17" s="51"/>
      <c r="E17" s="51"/>
      <c r="F17" s="52" t="s">
        <v>27</v>
      </c>
      <c r="G17" s="53"/>
      <c r="H17" s="54"/>
      <c r="I17" s="54"/>
      <c r="J17" s="54"/>
      <c r="K17" s="54"/>
      <c r="L17" s="54"/>
      <c r="M17" s="55"/>
      <c r="N17" s="55"/>
      <c r="O17" s="55"/>
      <c r="P17" s="55"/>
      <c r="Q17" s="55"/>
      <c r="R17" s="55"/>
      <c r="S17" s="55"/>
      <c r="T17" s="55"/>
      <c r="U17" s="55"/>
      <c r="V17" s="56"/>
      <c r="W17" s="56"/>
      <c r="X17" s="54"/>
      <c r="Y17" s="54"/>
      <c r="Z17" s="54"/>
      <c r="AA17" s="55"/>
      <c r="AB17" s="55"/>
      <c r="AC17" s="55"/>
      <c r="AD17" s="55"/>
      <c r="AE17" s="55"/>
      <c r="AF17" s="55"/>
      <c r="AG17" s="55"/>
      <c r="AH17" s="55"/>
      <c r="AI17" s="55"/>
      <c r="AJ17" s="56"/>
      <c r="AK17" s="56"/>
      <c r="AL17" s="56"/>
      <c r="AM17" s="56"/>
      <c r="AN17" s="56"/>
      <c r="AO17" s="56"/>
      <c r="AP17" s="56"/>
      <c r="AQ17" s="57"/>
      <c r="AR17" s="58"/>
    </row>
    <row r="18" spans="2:44" ht="15" customHeight="1" x14ac:dyDescent="0.3">
      <c r="B18" s="58"/>
      <c r="C18" s="59"/>
      <c r="D18" s="59"/>
      <c r="E18" s="59"/>
      <c r="F18" s="59"/>
      <c r="G18" s="59"/>
      <c r="H18" s="59"/>
      <c r="I18" s="59"/>
      <c r="J18" s="59"/>
      <c r="K18" s="59"/>
      <c r="L18" s="59"/>
      <c r="M18" s="59"/>
      <c r="N18" s="59"/>
      <c r="O18" s="59"/>
      <c r="P18" s="59"/>
      <c r="Q18" s="12"/>
      <c r="R18" s="12"/>
      <c r="S18" s="12"/>
      <c r="T18" s="59"/>
      <c r="U18" s="59"/>
      <c r="V18" s="12"/>
      <c r="W18" s="12"/>
      <c r="X18" s="12"/>
      <c r="Y18" s="12"/>
      <c r="Z18" s="12"/>
      <c r="AA18" s="12"/>
      <c r="AB18" s="12"/>
      <c r="AC18" s="12"/>
      <c r="AD18" s="12"/>
      <c r="AE18" s="12"/>
      <c r="AF18" s="12"/>
      <c r="AG18" s="12"/>
      <c r="AH18" s="12"/>
      <c r="AI18" s="12"/>
      <c r="AJ18" s="12"/>
      <c r="AK18" s="12"/>
      <c r="AL18" s="12"/>
      <c r="AM18" s="12"/>
      <c r="AN18" s="12"/>
      <c r="AO18" s="12"/>
      <c r="AP18" s="12"/>
      <c r="AQ18" s="60"/>
      <c r="AR18" s="12"/>
    </row>
    <row r="19" spans="2:44" ht="15" customHeight="1" x14ac:dyDescent="0.25">
      <c r="B19" s="58"/>
      <c r="C19" s="12"/>
      <c r="D19" s="12"/>
      <c r="E19" s="12"/>
      <c r="F19" s="12"/>
      <c r="G19" s="12"/>
      <c r="H19" s="12"/>
      <c r="I19" s="12"/>
      <c r="J19" s="12"/>
      <c r="K19" s="12"/>
      <c r="L19" s="12"/>
      <c r="M19" s="12"/>
      <c r="N19" s="12"/>
      <c r="O19" s="12"/>
      <c r="P19" s="61"/>
      <c r="Q19" s="62"/>
      <c r="R19" s="63"/>
      <c r="S19" s="62"/>
      <c r="T19" s="61"/>
      <c r="U19" s="61"/>
      <c r="V19" s="62"/>
      <c r="W19" s="62"/>
      <c r="X19" s="63"/>
      <c r="Y19" s="62"/>
      <c r="Z19" s="62"/>
      <c r="AA19" s="63"/>
      <c r="AB19" s="62"/>
      <c r="AC19" s="62"/>
      <c r="AD19" s="62"/>
      <c r="AE19" s="62"/>
      <c r="AF19" s="62"/>
      <c r="AG19" s="62"/>
      <c r="AH19" s="62"/>
      <c r="AI19" s="62"/>
      <c r="AJ19" s="61"/>
      <c r="AK19" s="61"/>
      <c r="AL19" s="61"/>
      <c r="AM19" s="61"/>
      <c r="AN19" s="61"/>
      <c r="AO19" s="61"/>
      <c r="AP19" s="12"/>
      <c r="AQ19" s="60"/>
      <c r="AR19" s="12"/>
    </row>
    <row r="20" spans="2:44" ht="15" customHeight="1" x14ac:dyDescent="0.25">
      <c r="B20" s="58"/>
      <c r="C20" s="12"/>
      <c r="D20" s="12"/>
      <c r="E20" s="12"/>
      <c r="F20" s="12"/>
      <c r="G20" s="12"/>
      <c r="H20" s="12"/>
      <c r="I20" s="12"/>
      <c r="J20" s="12"/>
      <c r="K20" s="12"/>
      <c r="L20" s="12"/>
      <c r="M20" s="12"/>
      <c r="N20" s="12"/>
      <c r="O20" s="12"/>
      <c r="P20" s="61"/>
      <c r="Q20" s="84"/>
      <c r="R20" s="65"/>
      <c r="S20" s="66"/>
      <c r="T20" s="61"/>
      <c r="U20" s="61"/>
      <c r="V20" s="84"/>
      <c r="W20" s="84"/>
      <c r="X20" s="65"/>
      <c r="Y20" s="66"/>
      <c r="Z20" s="66"/>
      <c r="AA20" s="65"/>
      <c r="AB20" s="84"/>
      <c r="AC20" s="84"/>
      <c r="AD20" s="84"/>
      <c r="AE20" s="84"/>
      <c r="AF20" s="84"/>
      <c r="AG20" s="84"/>
      <c r="AH20" s="84"/>
      <c r="AI20" s="84"/>
      <c r="AJ20" s="61"/>
      <c r="AK20" s="61"/>
      <c r="AL20" s="61"/>
      <c r="AM20" s="61"/>
      <c r="AN20" s="61"/>
      <c r="AO20" s="61"/>
      <c r="AP20" s="12"/>
      <c r="AQ20" s="60"/>
      <c r="AR20" s="12"/>
    </row>
    <row r="21" spans="2:44" ht="15" customHeight="1" x14ac:dyDescent="0.25">
      <c r="B21" s="58"/>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60"/>
      <c r="AR21" s="12"/>
    </row>
    <row r="22" spans="2:44" ht="15" customHeight="1" x14ac:dyDescent="0.25">
      <c r="B22" s="67"/>
      <c r="C22" s="68"/>
      <c r="D22" s="68"/>
      <c r="E22" s="68"/>
      <c r="F22" s="68"/>
      <c r="G22" s="68"/>
      <c r="H22" s="68"/>
      <c r="I22" s="68"/>
      <c r="J22" s="68"/>
      <c r="K22" s="68"/>
      <c r="L22" s="68"/>
      <c r="M22" s="68"/>
      <c r="N22" s="68"/>
      <c r="O22" s="68"/>
      <c r="P22" s="12"/>
      <c r="Q22" s="12"/>
      <c r="R22" s="12"/>
      <c r="S22" s="12"/>
      <c r="T22" s="12"/>
      <c r="U22" s="12"/>
      <c r="V22" s="12"/>
      <c r="W22" s="12"/>
      <c r="X22" s="12"/>
      <c r="Y22" s="12"/>
      <c r="Z22" s="12"/>
      <c r="AA22" s="12"/>
      <c r="AB22" s="12"/>
      <c r="AC22" s="12"/>
      <c r="AD22" s="12"/>
      <c r="AE22" s="12"/>
      <c r="AF22" s="12"/>
      <c r="AG22" s="12"/>
      <c r="AH22" s="12"/>
      <c r="AI22" s="12"/>
      <c r="AJ22" s="69"/>
      <c r="AK22" s="69"/>
      <c r="AL22" s="69"/>
      <c r="AM22" s="69"/>
      <c r="AN22" s="69"/>
      <c r="AO22" s="69"/>
      <c r="AP22" s="70"/>
      <c r="AQ22" s="71"/>
      <c r="AR22" s="72"/>
    </row>
    <row r="23" spans="2:44" ht="15" customHeight="1" x14ac:dyDescent="0.25">
      <c r="B23" s="58"/>
      <c r="C23" s="73"/>
      <c r="D23" s="73"/>
      <c r="E23" s="73"/>
      <c r="F23" s="73"/>
      <c r="G23" s="73"/>
      <c r="H23" s="73"/>
      <c r="I23" s="73"/>
      <c r="J23" s="73"/>
      <c r="K23" s="73"/>
      <c r="L23" s="73"/>
      <c r="M23" s="73"/>
      <c r="N23" s="73"/>
      <c r="O23" s="73"/>
      <c r="P23" s="12"/>
      <c r="Q23" s="12"/>
      <c r="R23" s="12"/>
      <c r="S23" s="12"/>
      <c r="T23" s="12"/>
      <c r="U23" s="12"/>
      <c r="V23" s="12"/>
      <c r="W23" s="12"/>
      <c r="X23" s="12"/>
      <c r="Y23" s="12"/>
      <c r="Z23" s="12"/>
      <c r="AA23" s="12"/>
      <c r="AB23" s="12"/>
      <c r="AC23" s="12"/>
      <c r="AD23" s="12"/>
      <c r="AE23" s="12"/>
      <c r="AF23" s="12"/>
      <c r="AG23" s="12"/>
      <c r="AH23" s="12"/>
      <c r="AI23" s="12"/>
      <c r="AJ23" s="69"/>
      <c r="AK23" s="69"/>
      <c r="AL23" s="69"/>
      <c r="AM23" s="69"/>
      <c r="AN23" s="69"/>
      <c r="AO23" s="69"/>
      <c r="AP23" s="69"/>
      <c r="AQ23" s="74"/>
      <c r="AR23" s="58"/>
    </row>
    <row r="24" spans="2:44" ht="15" customHeight="1" x14ac:dyDescent="0.25">
      <c r="B24" s="58"/>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60"/>
      <c r="AR24" s="58"/>
    </row>
    <row r="25" spans="2:44" ht="15" customHeight="1" x14ac:dyDescent="0.25">
      <c r="B25" s="58"/>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0"/>
      <c r="AR25" s="58"/>
    </row>
    <row r="26" spans="2:44" ht="15" customHeight="1" x14ac:dyDescent="0.25">
      <c r="B26" s="58"/>
      <c r="C26" s="75"/>
      <c r="D26" s="75"/>
      <c r="E26" s="75"/>
      <c r="F26" s="75"/>
      <c r="G26" s="75"/>
      <c r="H26" s="75"/>
      <c r="I26" s="75"/>
      <c r="J26" s="75"/>
      <c r="K26" s="75"/>
      <c r="L26" s="75"/>
      <c r="M26" s="75"/>
      <c r="N26" s="75"/>
      <c r="O26" s="75"/>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188"/>
      <c r="AQ26" s="76"/>
      <c r="AR26" s="12"/>
    </row>
    <row r="27" spans="2:44" ht="15" customHeight="1" x14ac:dyDescent="0.25">
      <c r="B27" s="58"/>
      <c r="C27" s="77"/>
      <c r="D27" s="77"/>
      <c r="E27" s="77"/>
      <c r="F27" s="77"/>
      <c r="G27" s="77"/>
      <c r="H27" s="77"/>
      <c r="I27" s="77"/>
      <c r="J27" s="77"/>
      <c r="K27" s="77"/>
      <c r="L27" s="77"/>
      <c r="M27" s="77"/>
      <c r="N27" s="77"/>
      <c r="O27" s="77"/>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188"/>
      <c r="AQ27" s="76"/>
      <c r="AR27" s="58"/>
    </row>
    <row r="28" spans="2:44" ht="15" customHeight="1" x14ac:dyDescent="0.25">
      <c r="B28" s="67"/>
      <c r="C28" s="78"/>
      <c r="D28" s="78"/>
      <c r="E28" s="78"/>
      <c r="F28" s="78"/>
      <c r="G28" s="78"/>
      <c r="H28" s="78"/>
      <c r="I28" s="78"/>
      <c r="J28" s="78"/>
      <c r="K28" s="78"/>
      <c r="L28" s="78"/>
      <c r="M28" s="78"/>
      <c r="N28" s="78"/>
      <c r="O28" s="78"/>
      <c r="P28" s="61"/>
      <c r="Q28" s="61"/>
      <c r="R28" s="61"/>
      <c r="S28" s="61"/>
      <c r="T28" s="61"/>
      <c r="U28" s="61"/>
      <c r="V28" s="61"/>
      <c r="W28" s="61"/>
      <c r="X28" s="61"/>
      <c r="Y28" s="61"/>
      <c r="Z28" s="61"/>
      <c r="AA28" s="61"/>
      <c r="AB28" s="61"/>
      <c r="AC28" s="61"/>
      <c r="AD28" s="61"/>
      <c r="AE28" s="61"/>
      <c r="AF28" s="61"/>
      <c r="AG28" s="61"/>
      <c r="AH28" s="61"/>
      <c r="AI28" s="61"/>
      <c r="AJ28" s="79"/>
      <c r="AK28" s="79"/>
      <c r="AL28" s="79"/>
      <c r="AM28" s="79"/>
      <c r="AN28" s="79"/>
      <c r="AO28" s="79"/>
      <c r="AP28" s="80"/>
      <c r="AQ28" s="71"/>
      <c r="AR28" s="72"/>
    </row>
    <row r="29" spans="2:44" ht="15" customHeight="1" x14ac:dyDescent="0.25">
      <c r="B29" s="58"/>
      <c r="C29" s="81"/>
      <c r="D29" s="81"/>
      <c r="E29" s="81"/>
      <c r="F29" s="81"/>
      <c r="G29" s="81"/>
      <c r="H29" s="81"/>
      <c r="I29" s="81"/>
      <c r="J29" s="81"/>
      <c r="K29" s="81"/>
      <c r="L29" s="81"/>
      <c r="M29" s="81"/>
      <c r="N29" s="81"/>
      <c r="O29" s="81"/>
      <c r="P29" s="61"/>
      <c r="Q29" s="61"/>
      <c r="R29" s="61"/>
      <c r="S29" s="61"/>
      <c r="T29" s="61"/>
      <c r="U29" s="61"/>
      <c r="V29" s="61"/>
      <c r="W29" s="61"/>
      <c r="X29" s="61"/>
      <c r="Y29" s="61"/>
      <c r="Z29" s="61"/>
      <c r="AA29" s="61"/>
      <c r="AB29" s="61"/>
      <c r="AC29" s="61"/>
      <c r="AD29" s="61"/>
      <c r="AE29" s="61"/>
      <c r="AF29" s="61"/>
      <c r="AG29" s="61"/>
      <c r="AH29" s="61"/>
      <c r="AI29" s="61"/>
      <c r="AJ29" s="79"/>
      <c r="AK29" s="79"/>
      <c r="AL29" s="79"/>
      <c r="AM29" s="79"/>
      <c r="AN29" s="79"/>
      <c r="AO29" s="79"/>
      <c r="AP29" s="79"/>
      <c r="AQ29" s="74"/>
      <c r="AR29" s="58"/>
    </row>
    <row r="30" spans="2:44" ht="15" customHeight="1" x14ac:dyDescent="0.25">
      <c r="B30" s="58"/>
      <c r="C30" s="75"/>
      <c r="D30" s="75"/>
      <c r="E30" s="75"/>
      <c r="F30" s="75"/>
      <c r="G30" s="75"/>
      <c r="H30" s="75"/>
      <c r="I30" s="75"/>
      <c r="J30" s="75"/>
      <c r="K30" s="75"/>
      <c r="L30" s="75"/>
      <c r="M30" s="75"/>
      <c r="N30" s="75"/>
      <c r="O30" s="75"/>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82"/>
      <c r="AQ30" s="76"/>
      <c r="AR30" s="12"/>
    </row>
    <row r="31" spans="2:44" ht="15" customHeight="1" x14ac:dyDescent="0.25">
      <c r="B31" s="83"/>
      <c r="C31" s="189" t="s">
        <v>28</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85"/>
      <c r="AR31" s="58"/>
    </row>
    <row r="32" spans="2:44" s="91" customFormat="1" ht="18" customHeight="1" x14ac:dyDescent="0.25">
      <c r="B32" s="86"/>
      <c r="C32" s="87">
        <v>1</v>
      </c>
      <c r="D32" s="88">
        <v>2</v>
      </c>
      <c r="E32" s="88">
        <v>3</v>
      </c>
      <c r="F32" s="88">
        <v>4</v>
      </c>
      <c r="G32" s="88">
        <v>5</v>
      </c>
      <c r="H32" s="88">
        <v>6</v>
      </c>
      <c r="I32" s="88">
        <v>7</v>
      </c>
      <c r="J32" s="88">
        <v>8</v>
      </c>
      <c r="K32" s="88">
        <v>9</v>
      </c>
      <c r="L32" s="88">
        <v>10</v>
      </c>
      <c r="M32" s="88">
        <v>11</v>
      </c>
      <c r="N32" s="88">
        <v>12</v>
      </c>
      <c r="O32" s="88">
        <v>13</v>
      </c>
      <c r="P32" s="88">
        <v>14</v>
      </c>
      <c r="Q32" s="88">
        <v>15</v>
      </c>
      <c r="R32" s="88">
        <v>16</v>
      </c>
      <c r="S32" s="88">
        <v>17</v>
      </c>
      <c r="T32" s="88">
        <v>18</v>
      </c>
      <c r="U32" s="88">
        <v>19</v>
      </c>
      <c r="V32" s="88">
        <v>20</v>
      </c>
      <c r="W32" s="88">
        <v>21</v>
      </c>
      <c r="X32" s="88">
        <v>22</v>
      </c>
      <c r="Y32" s="88">
        <v>23</v>
      </c>
      <c r="Z32" s="88">
        <v>24</v>
      </c>
      <c r="AA32" s="88">
        <v>25</v>
      </c>
      <c r="AB32" s="88">
        <v>26</v>
      </c>
      <c r="AC32" s="88">
        <v>27</v>
      </c>
      <c r="AD32" s="88">
        <v>28</v>
      </c>
      <c r="AE32" s="88">
        <v>29</v>
      </c>
      <c r="AF32" s="88">
        <v>30</v>
      </c>
      <c r="AG32" s="88">
        <v>31</v>
      </c>
      <c r="AH32" s="88">
        <v>32</v>
      </c>
      <c r="AI32" s="88">
        <v>33</v>
      </c>
      <c r="AJ32" s="88">
        <v>34</v>
      </c>
      <c r="AK32" s="88">
        <v>35</v>
      </c>
      <c r="AL32" s="88">
        <v>36</v>
      </c>
      <c r="AM32" s="88">
        <v>37</v>
      </c>
      <c r="AN32" s="88">
        <v>38</v>
      </c>
      <c r="AO32" s="88">
        <v>39</v>
      </c>
      <c r="AP32" s="88">
        <v>40</v>
      </c>
      <c r="AQ32" s="89"/>
      <c r="AR32" s="90"/>
    </row>
    <row r="33" spans="2:48" ht="27.75" customHeight="1" x14ac:dyDescent="0.25">
      <c r="B33" s="83"/>
      <c r="C33" s="92">
        <v>200</v>
      </c>
      <c r="D33" s="93">
        <v>200</v>
      </c>
      <c r="E33" s="93">
        <v>200</v>
      </c>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60"/>
      <c r="AR33" s="58"/>
      <c r="AV33" s="94"/>
    </row>
    <row r="34" spans="2:48" ht="15" customHeight="1" x14ac:dyDescent="0.25">
      <c r="B34" s="83"/>
      <c r="C34" s="47" t="s">
        <v>29</v>
      </c>
      <c r="D34" s="33" t="s">
        <v>29</v>
      </c>
      <c r="E34" s="47" t="s">
        <v>29</v>
      </c>
      <c r="F34" s="33" t="s">
        <v>29</v>
      </c>
      <c r="G34" s="47" t="s">
        <v>29</v>
      </c>
      <c r="H34" s="33" t="s">
        <v>29</v>
      </c>
      <c r="I34" s="47" t="s">
        <v>29</v>
      </c>
      <c r="J34" s="33" t="s">
        <v>29</v>
      </c>
      <c r="K34" s="47" t="s">
        <v>29</v>
      </c>
      <c r="L34" s="33" t="s">
        <v>29</v>
      </c>
      <c r="M34" s="47" t="s">
        <v>29</v>
      </c>
      <c r="N34" s="33" t="s">
        <v>29</v>
      </c>
      <c r="O34" s="47" t="s">
        <v>29</v>
      </c>
      <c r="P34" s="33" t="s">
        <v>29</v>
      </c>
      <c r="Q34" s="47" t="s">
        <v>29</v>
      </c>
      <c r="R34" s="33" t="s">
        <v>29</v>
      </c>
      <c r="S34" s="47" t="s">
        <v>29</v>
      </c>
      <c r="T34" s="33" t="s">
        <v>29</v>
      </c>
      <c r="U34" s="47" t="s">
        <v>29</v>
      </c>
      <c r="V34" s="33" t="s">
        <v>29</v>
      </c>
      <c r="W34" s="47" t="s">
        <v>29</v>
      </c>
      <c r="X34" s="33" t="s">
        <v>29</v>
      </c>
      <c r="Y34" s="47" t="s">
        <v>29</v>
      </c>
      <c r="Z34" s="33" t="s">
        <v>29</v>
      </c>
      <c r="AA34" s="47" t="s">
        <v>29</v>
      </c>
      <c r="AB34" s="33" t="s">
        <v>29</v>
      </c>
      <c r="AC34" s="47" t="s">
        <v>29</v>
      </c>
      <c r="AD34" s="33" t="s">
        <v>29</v>
      </c>
      <c r="AE34" s="47" t="s">
        <v>29</v>
      </c>
      <c r="AF34" s="33" t="s">
        <v>29</v>
      </c>
      <c r="AG34" s="47" t="s">
        <v>29</v>
      </c>
      <c r="AH34" s="33" t="s">
        <v>29</v>
      </c>
      <c r="AI34" s="47" t="s">
        <v>29</v>
      </c>
      <c r="AJ34" s="33" t="s">
        <v>29</v>
      </c>
      <c r="AK34" s="47" t="s">
        <v>29</v>
      </c>
      <c r="AL34" s="33" t="s">
        <v>29</v>
      </c>
      <c r="AM34" s="47" t="s">
        <v>29</v>
      </c>
      <c r="AN34" s="33" t="s">
        <v>29</v>
      </c>
      <c r="AO34" s="47" t="s">
        <v>29</v>
      </c>
      <c r="AP34" s="33" t="s">
        <v>29</v>
      </c>
      <c r="AQ34" s="60"/>
      <c r="AR34" s="58"/>
      <c r="AV34" s="94"/>
    </row>
    <row r="35" spans="2:48" ht="15" customHeight="1" x14ac:dyDescent="0.25">
      <c r="B35" s="83"/>
      <c r="C35" s="84"/>
      <c r="D35" s="190" t="s">
        <v>30</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2"/>
      <c r="AQ35" s="95"/>
      <c r="AR35" s="58"/>
      <c r="AV35" s="94"/>
    </row>
    <row r="36" spans="2:48" ht="15" customHeight="1" x14ac:dyDescent="0.25">
      <c r="B36" s="58"/>
      <c r="C36" s="6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2"/>
      <c r="AQ36" s="95"/>
      <c r="AR36" s="12"/>
      <c r="AV36" s="94"/>
    </row>
    <row r="37" spans="2:48" ht="13.5" customHeight="1" x14ac:dyDescent="0.25">
      <c r="B37" s="58"/>
      <c r="C37" s="61"/>
      <c r="D37" s="61"/>
      <c r="E37" s="61"/>
      <c r="F37" s="61"/>
      <c r="G37" s="61"/>
      <c r="H37" s="61"/>
      <c r="I37" s="61"/>
      <c r="J37" s="61"/>
      <c r="K37" s="61"/>
      <c r="L37" s="61"/>
      <c r="M37" s="61"/>
      <c r="N37" s="61"/>
      <c r="O37" s="61"/>
      <c r="P37" s="96"/>
      <c r="Q37" s="96"/>
      <c r="R37" s="96"/>
      <c r="S37" s="96"/>
      <c r="T37" s="61"/>
      <c r="U37" s="61"/>
      <c r="V37" s="61"/>
      <c r="W37" s="61"/>
      <c r="X37" s="61"/>
      <c r="Y37" s="61"/>
      <c r="Z37" s="61"/>
      <c r="AA37" s="61"/>
      <c r="AB37" s="61"/>
      <c r="AC37" s="61"/>
      <c r="AD37" s="61"/>
      <c r="AE37" s="61"/>
      <c r="AF37" s="61"/>
      <c r="AG37" s="61"/>
      <c r="AH37" s="61"/>
      <c r="AI37" s="61"/>
      <c r="AJ37" s="61"/>
      <c r="AK37" s="61"/>
      <c r="AL37" s="61"/>
      <c r="AM37" s="61"/>
      <c r="AN37" s="61"/>
      <c r="AO37" s="61"/>
      <c r="AP37" s="84"/>
      <c r="AQ37" s="85"/>
      <c r="AR37" s="12"/>
      <c r="AV37" s="94"/>
    </row>
    <row r="38" spans="2:48" ht="166.5" customHeight="1" x14ac:dyDescent="0.25">
      <c r="B38" s="58"/>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84"/>
      <c r="AQ38" s="85"/>
      <c r="AR38" s="12"/>
      <c r="AV38" s="94"/>
    </row>
    <row r="39" spans="2:48" ht="15" customHeight="1" x14ac:dyDescent="0.25">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9"/>
      <c r="AQ39" s="100"/>
      <c r="AR39" s="12"/>
      <c r="AV39" s="94"/>
    </row>
    <row r="40" spans="2:48" ht="12" customHeight="1" x14ac:dyDescent="0.25">
      <c r="B40" s="56"/>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56"/>
      <c r="AQ40" s="9"/>
      <c r="AR40" s="12"/>
      <c r="AV40" s="94"/>
    </row>
    <row r="41" spans="2:48" ht="5.25" customHeight="1" x14ac:dyDescent="0.25">
      <c r="B41" s="49"/>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7"/>
      <c r="AR41" s="9"/>
      <c r="AV41" s="94"/>
    </row>
    <row r="42" spans="2:48" ht="15.75" customHeight="1" x14ac:dyDescent="0.25">
      <c r="B42" s="58"/>
      <c r="C42" s="101" t="s">
        <v>31</v>
      </c>
      <c r="D42" s="102"/>
      <c r="E42" s="102"/>
      <c r="F42" s="103" t="s">
        <v>32</v>
      </c>
      <c r="G42" s="103"/>
      <c r="H42" s="103"/>
      <c r="I42" s="103"/>
      <c r="J42" s="103"/>
      <c r="K42" s="103"/>
      <c r="L42" s="103"/>
      <c r="M42" s="103"/>
      <c r="N42" s="103"/>
      <c r="O42" s="102"/>
      <c r="Q42" s="104"/>
      <c r="R42" s="104"/>
      <c r="S42" s="104"/>
      <c r="T42" s="103"/>
      <c r="U42" s="103"/>
      <c r="V42" s="104"/>
      <c r="W42" s="104"/>
      <c r="X42" s="104"/>
      <c r="Y42" s="104"/>
      <c r="Z42" s="104"/>
      <c r="AA42" s="104"/>
      <c r="AB42" s="37"/>
      <c r="AC42" s="37"/>
      <c r="AD42" s="37"/>
      <c r="AE42" s="37"/>
      <c r="AF42" s="37"/>
      <c r="AG42" s="37"/>
      <c r="AH42" s="37"/>
      <c r="AI42" s="37"/>
      <c r="AJ42" s="12"/>
      <c r="AK42" s="12"/>
      <c r="AL42" s="12"/>
      <c r="AM42" s="12"/>
      <c r="AN42" s="12"/>
      <c r="AO42" s="12"/>
      <c r="AP42" s="12"/>
      <c r="AQ42" s="60"/>
      <c r="AR42" s="9"/>
      <c r="AV42" s="94"/>
    </row>
    <row r="43" spans="2:48" ht="6" customHeight="1" x14ac:dyDescent="0.25">
      <c r="B43" s="58"/>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60"/>
      <c r="AR43" s="9"/>
    </row>
    <row r="44" spans="2:48" ht="24" customHeight="1" x14ac:dyDescent="0.25">
      <c r="B44" s="58"/>
      <c r="C44" s="12"/>
      <c r="D44" s="12"/>
      <c r="E44" s="12"/>
      <c r="F44" s="176" t="s">
        <v>33</v>
      </c>
      <c r="G44" s="177"/>
      <c r="H44" s="177"/>
      <c r="I44" s="177"/>
      <c r="J44" s="177"/>
      <c r="K44" s="177"/>
      <c r="L44" s="177"/>
      <c r="M44" s="177"/>
      <c r="N44" s="177"/>
      <c r="O44" s="177"/>
      <c r="P44" s="177"/>
      <c r="Q44" s="177"/>
      <c r="R44" s="178"/>
      <c r="S44" s="179">
        <f>$D$71</f>
        <v>3.9161539245987318</v>
      </c>
      <c r="T44" s="180"/>
      <c r="U44" s="181" t="s">
        <v>4</v>
      </c>
      <c r="V44" s="182"/>
      <c r="AO44" s="12"/>
      <c r="AP44" s="12"/>
      <c r="AQ44" s="60"/>
      <c r="AR44" s="9"/>
    </row>
    <row r="45" spans="2:48" ht="9" customHeight="1" x14ac:dyDescent="0.25">
      <c r="B45" s="58"/>
      <c r="C45" s="12"/>
      <c r="D45" s="12"/>
      <c r="E45" s="12"/>
      <c r="O45" s="105"/>
      <c r="P45" s="105"/>
      <c r="Q45" s="105"/>
      <c r="R45" s="105"/>
      <c r="S45" s="106"/>
      <c r="T45" s="107"/>
      <c r="U45" s="65"/>
      <c r="Z45" s="105"/>
      <c r="AA45" s="105"/>
      <c r="AB45" s="105"/>
      <c r="AC45" s="105"/>
      <c r="AD45" s="105"/>
      <c r="AE45" s="105"/>
      <c r="AF45" s="105"/>
      <c r="AG45" s="105"/>
      <c r="AH45" s="105"/>
      <c r="AI45" s="105"/>
      <c r="AJ45" s="105"/>
      <c r="AK45" s="105"/>
      <c r="AL45" s="106"/>
      <c r="AM45" s="107"/>
      <c r="AN45" s="65"/>
      <c r="AO45" s="12"/>
      <c r="AP45" s="12"/>
      <c r="AQ45" s="60"/>
      <c r="AR45" s="9"/>
    </row>
    <row r="46" spans="2:48" ht="24" customHeight="1" x14ac:dyDescent="0.25">
      <c r="B46" s="58"/>
      <c r="C46" s="12"/>
      <c r="D46" s="12"/>
      <c r="E46" s="12"/>
      <c r="F46" s="176" t="s">
        <v>34</v>
      </c>
      <c r="G46" s="177"/>
      <c r="H46" s="177"/>
      <c r="I46" s="177"/>
      <c r="J46" s="177"/>
      <c r="K46" s="177"/>
      <c r="L46" s="177"/>
      <c r="M46" s="177"/>
      <c r="N46" s="177"/>
      <c r="O46" s="177"/>
      <c r="P46" s="177"/>
      <c r="Q46" s="177"/>
      <c r="R46" s="178"/>
      <c r="S46" s="179">
        <f>MAX(C66:AP66)</f>
        <v>3.9161539245987318</v>
      </c>
      <c r="T46" s="180"/>
      <c r="U46" s="181" t="s">
        <v>4</v>
      </c>
      <c r="V46" s="182"/>
      <c r="AO46" s="12"/>
      <c r="AP46" s="12"/>
      <c r="AQ46" s="60"/>
      <c r="AR46" s="9"/>
    </row>
    <row r="47" spans="2:48" ht="9" customHeight="1" x14ac:dyDescent="0.25">
      <c r="B47" s="58"/>
      <c r="C47" s="12"/>
      <c r="D47" s="12"/>
      <c r="E47" s="12"/>
      <c r="F47" s="43"/>
      <c r="G47" s="43"/>
      <c r="H47" s="43"/>
      <c r="I47" s="43"/>
      <c r="J47" s="43"/>
      <c r="K47" s="43"/>
      <c r="L47" s="43"/>
      <c r="M47" s="43"/>
      <c r="N47" s="43"/>
      <c r="O47" s="43"/>
      <c r="P47" s="43"/>
      <c r="Q47" s="43"/>
      <c r="R47" s="43"/>
      <c r="S47" s="43"/>
      <c r="T47" s="43"/>
      <c r="AO47" s="12"/>
      <c r="AP47" s="12"/>
      <c r="AQ47" s="60"/>
      <c r="AR47" s="9"/>
    </row>
    <row r="48" spans="2:48" ht="24" customHeight="1" x14ac:dyDescent="0.25">
      <c r="B48" s="58"/>
      <c r="C48" s="12"/>
      <c r="D48" s="12"/>
      <c r="E48" s="12"/>
      <c r="F48" s="176" t="s">
        <v>35</v>
      </c>
      <c r="G48" s="177"/>
      <c r="H48" s="177"/>
      <c r="I48" s="177"/>
      <c r="J48" s="177"/>
      <c r="K48" s="177"/>
      <c r="L48" s="177"/>
      <c r="M48" s="177"/>
      <c r="N48" s="177"/>
      <c r="O48" s="177"/>
      <c r="P48" s="177"/>
      <c r="Q48" s="177"/>
      <c r="R48" s="178"/>
      <c r="S48" s="183" t="str">
        <f>IF(Q13="m³/hour",(7200*((AM13*3.6)/(AM11^2))*(((2/3)*AM11)/Q15)),(IF(Q13="L/second",(7200*(AM13/(AM11^2))*(((2/3)*AM11)/Q15)),"")))</f>
        <v/>
      </c>
      <c r="T48" s="180"/>
      <c r="U48" s="181" t="s">
        <v>36</v>
      </c>
      <c r="V48" s="182"/>
      <c r="AO48" s="12"/>
      <c r="AP48" s="12"/>
      <c r="AQ48" s="60"/>
      <c r="AR48" s="9"/>
    </row>
    <row r="49" spans="1:53" ht="9" customHeight="1" x14ac:dyDescent="0.25">
      <c r="B49" s="58"/>
      <c r="C49" s="12"/>
      <c r="D49" s="12"/>
      <c r="E49" s="12"/>
      <c r="F49" s="43"/>
      <c r="G49" s="43"/>
      <c r="H49" s="43"/>
      <c r="I49" s="43"/>
      <c r="J49" s="43"/>
      <c r="K49" s="43"/>
      <c r="L49" s="43"/>
      <c r="M49" s="43"/>
      <c r="N49" s="43"/>
      <c r="O49" s="43"/>
      <c r="P49" s="43"/>
      <c r="Q49" s="43"/>
      <c r="R49" s="43"/>
      <c r="S49" s="43"/>
      <c r="T49" s="43"/>
      <c r="AO49" s="12"/>
      <c r="AP49" s="12"/>
      <c r="AQ49" s="60"/>
      <c r="AR49" s="9"/>
    </row>
    <row r="50" spans="1:53" ht="24" customHeight="1" x14ac:dyDescent="0.25">
      <c r="B50" s="58"/>
      <c r="C50" s="12"/>
      <c r="D50" s="12"/>
      <c r="E50" s="12"/>
      <c r="F50" s="176" t="s">
        <v>37</v>
      </c>
      <c r="G50" s="177"/>
      <c r="H50" s="177"/>
      <c r="I50" s="177"/>
      <c r="J50" s="177"/>
      <c r="K50" s="177"/>
      <c r="L50" s="177"/>
      <c r="M50" s="177"/>
      <c r="N50" s="177"/>
      <c r="O50" s="177"/>
      <c r="P50" s="177"/>
      <c r="Q50" s="177"/>
      <c r="R50" s="178"/>
      <c r="S50" s="179" t="str">
        <f>IF(Q13="m³/hour",(7200*((AM13*3.6)/(AM11^2))*(AM11/Q15)),(IF(Q13="L/second",(7200*(AM13/(AM11^2))*(AM11/Q15)),"")))</f>
        <v/>
      </c>
      <c r="T50" s="180"/>
      <c r="U50" s="181" t="s">
        <v>36</v>
      </c>
      <c r="V50" s="182"/>
      <c r="AO50" s="12"/>
      <c r="AP50" s="12"/>
      <c r="AQ50" s="60"/>
      <c r="AR50" s="9"/>
    </row>
    <row r="51" spans="1:53" ht="9" customHeight="1" x14ac:dyDescent="0.25">
      <c r="B51" s="58"/>
      <c r="C51" s="12"/>
      <c r="D51" s="12"/>
      <c r="E51" s="12"/>
      <c r="F51" s="43"/>
      <c r="G51" s="43"/>
      <c r="H51" s="43"/>
      <c r="I51" s="43"/>
      <c r="J51" s="43"/>
      <c r="K51" s="43"/>
      <c r="L51" s="43"/>
      <c r="M51" s="43"/>
      <c r="N51" s="43"/>
      <c r="O51" s="43"/>
      <c r="P51" s="43"/>
      <c r="Q51" s="43"/>
      <c r="R51" s="43"/>
      <c r="S51" s="43"/>
      <c r="T51" s="43"/>
      <c r="AO51" s="12"/>
      <c r="AP51" s="12"/>
      <c r="AQ51" s="60"/>
      <c r="AR51" s="9"/>
    </row>
    <row r="52" spans="1:53" ht="24" customHeight="1" x14ac:dyDescent="0.25">
      <c r="B52" s="58"/>
      <c r="C52" s="12"/>
      <c r="D52" s="12"/>
      <c r="E52" s="12"/>
      <c r="F52" s="176" t="s">
        <v>58</v>
      </c>
      <c r="G52" s="177"/>
      <c r="H52" s="177"/>
      <c r="I52" s="177"/>
      <c r="J52" s="177"/>
      <c r="K52" s="177"/>
      <c r="L52" s="177"/>
      <c r="M52" s="177"/>
      <c r="N52" s="177"/>
      <c r="O52" s="177"/>
      <c r="P52" s="177"/>
      <c r="Q52" s="177"/>
      <c r="R52" s="178"/>
      <c r="S52" s="179" t="e">
        <f>S44/(((Q11*60)+S11)/3600)*(10/Q15)</f>
        <v>#DIV/0!</v>
      </c>
      <c r="T52" s="180"/>
      <c r="U52" s="181" t="s">
        <v>36</v>
      </c>
      <c r="V52" s="182"/>
      <c r="AO52" s="12"/>
      <c r="AP52" s="12"/>
      <c r="AQ52" s="60"/>
      <c r="AR52" s="9"/>
    </row>
    <row r="53" spans="1:53" ht="9" customHeight="1" x14ac:dyDescent="0.25">
      <c r="B53" s="58"/>
      <c r="C53" s="12"/>
      <c r="D53" s="12"/>
      <c r="E53" s="12"/>
      <c r="F53" s="43"/>
      <c r="G53" s="43"/>
      <c r="H53" s="43"/>
      <c r="I53" s="43"/>
      <c r="J53" s="43"/>
      <c r="K53" s="43"/>
      <c r="L53" s="43"/>
      <c r="M53" s="43"/>
      <c r="N53" s="43"/>
      <c r="O53" s="43"/>
      <c r="P53" s="43"/>
      <c r="Q53" s="43"/>
      <c r="R53" s="43"/>
      <c r="S53" s="43"/>
      <c r="T53" s="43"/>
      <c r="AO53" s="12"/>
      <c r="AP53" s="12"/>
      <c r="AQ53" s="60"/>
      <c r="AR53" s="9"/>
    </row>
    <row r="54" spans="1:53" ht="24" customHeight="1" x14ac:dyDescent="0.25">
      <c r="B54" s="58"/>
      <c r="C54" s="12"/>
      <c r="D54" s="12"/>
      <c r="E54" s="12"/>
      <c r="F54" s="172" t="s">
        <v>38</v>
      </c>
      <c r="G54" s="172"/>
      <c r="H54" s="172"/>
      <c r="I54" s="172"/>
      <c r="J54" s="172"/>
      <c r="K54" s="172"/>
      <c r="L54" s="172"/>
      <c r="M54" s="172"/>
      <c r="N54" s="172"/>
      <c r="O54" s="172"/>
      <c r="P54" s="172"/>
      <c r="Q54" s="172"/>
      <c r="R54" s="172"/>
      <c r="S54" s="173">
        <f>E71/D71</f>
        <v>1</v>
      </c>
      <c r="T54" s="173"/>
      <c r="AO54" s="12"/>
      <c r="AP54" s="12"/>
      <c r="AQ54" s="60"/>
      <c r="AR54" s="9"/>
    </row>
    <row r="55" spans="1:53" ht="13.5" customHeight="1" x14ac:dyDescent="0.25">
      <c r="B55" s="97"/>
      <c r="C55" s="98"/>
      <c r="D55" s="98"/>
      <c r="E55" s="98"/>
      <c r="F55" s="98"/>
      <c r="G55" s="98"/>
      <c r="H55" s="98"/>
      <c r="I55" s="98"/>
      <c r="J55" s="98"/>
      <c r="K55" s="98"/>
      <c r="L55" s="98"/>
      <c r="M55" s="98"/>
      <c r="N55" s="98"/>
      <c r="O55" s="98"/>
      <c r="P55" s="108"/>
      <c r="Q55" s="109"/>
      <c r="R55" s="110"/>
      <c r="S55" s="108"/>
      <c r="T55" s="108"/>
      <c r="U55" s="108"/>
      <c r="V55" s="109"/>
      <c r="W55" s="109"/>
      <c r="X55" s="110"/>
      <c r="Y55" s="108"/>
      <c r="Z55" s="108"/>
      <c r="AA55" s="98"/>
      <c r="AB55" s="98"/>
      <c r="AC55" s="98"/>
      <c r="AD55" s="98"/>
      <c r="AE55" s="98"/>
      <c r="AF55" s="98"/>
      <c r="AG55" s="98"/>
      <c r="AH55" s="98"/>
      <c r="AI55" s="98"/>
      <c r="AJ55" s="98"/>
      <c r="AK55" s="98"/>
      <c r="AL55" s="98"/>
      <c r="AM55" s="98"/>
      <c r="AN55" s="98"/>
      <c r="AO55" s="98"/>
      <c r="AP55" s="98"/>
      <c r="AQ55" s="111"/>
      <c r="AR55" s="9"/>
      <c r="AV55" s="112"/>
      <c r="AW55" s="113"/>
      <c r="AX55" s="113"/>
      <c r="AY55" s="114"/>
      <c r="AZ55" s="61"/>
      <c r="BA55" s="112"/>
    </row>
    <row r="56" spans="1:53" ht="10.5" customHeight="1" x14ac:dyDescent="0.2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V56" s="112"/>
      <c r="AW56" s="174"/>
      <c r="AX56" s="174"/>
      <c r="AY56" s="117"/>
      <c r="AZ56" s="118"/>
      <c r="BA56" s="112"/>
    </row>
    <row r="57" spans="1:53" ht="15" customHeight="1" x14ac:dyDescent="0.25">
      <c r="B57" s="175" t="s">
        <v>39</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19"/>
    </row>
    <row r="58" spans="1:53" x14ac:dyDescent="0.2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19"/>
    </row>
    <row r="59" spans="1:53" x14ac:dyDescent="0.2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19"/>
    </row>
    <row r="60" spans="1:53" x14ac:dyDescent="0.2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19"/>
    </row>
    <row r="61" spans="1:53" ht="9.75" customHeight="1" x14ac:dyDescent="0.25">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row>
    <row r="62" spans="1:53" ht="15" customHeight="1" x14ac:dyDescent="0.25">
      <c r="A62" s="121"/>
      <c r="B62" s="122" t="s">
        <v>59</v>
      </c>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t="s">
        <v>40</v>
      </c>
      <c r="AQ62" s="121"/>
      <c r="AR62" s="123"/>
    </row>
    <row r="63" spans="1:53" s="127" customFormat="1" x14ac:dyDescent="0.25">
      <c r="A63" s="124"/>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6"/>
    </row>
    <row r="64" spans="1:53" s="133" customFormat="1" x14ac:dyDescent="0.25">
      <c r="B64" s="134"/>
      <c r="C64" s="134">
        <v>1</v>
      </c>
      <c r="D64" s="134">
        <v>2</v>
      </c>
      <c r="E64" s="134">
        <v>3</v>
      </c>
      <c r="F64" s="134">
        <v>4</v>
      </c>
      <c r="G64" s="134">
        <v>5</v>
      </c>
      <c r="H64" s="134">
        <v>6</v>
      </c>
      <c r="I64" s="134">
        <v>7</v>
      </c>
      <c r="J64" s="134">
        <v>8</v>
      </c>
      <c r="K64" s="134">
        <v>9</v>
      </c>
      <c r="L64" s="134">
        <v>10</v>
      </c>
      <c r="M64" s="134">
        <v>11</v>
      </c>
      <c r="N64" s="134">
        <v>12</v>
      </c>
      <c r="O64" s="134">
        <v>13</v>
      </c>
      <c r="P64" s="134">
        <v>14</v>
      </c>
      <c r="Q64" s="134">
        <v>15</v>
      </c>
      <c r="R64" s="134">
        <v>16</v>
      </c>
      <c r="S64" s="134">
        <v>17</v>
      </c>
      <c r="T64" s="134">
        <v>18</v>
      </c>
      <c r="U64" s="134">
        <v>19</v>
      </c>
      <c r="V64" s="134">
        <v>20</v>
      </c>
      <c r="W64" s="134">
        <v>21</v>
      </c>
      <c r="X64" s="134">
        <v>22</v>
      </c>
      <c r="Y64" s="134">
        <v>23</v>
      </c>
      <c r="Z64" s="134">
        <v>24</v>
      </c>
      <c r="AA64" s="134">
        <v>25</v>
      </c>
      <c r="AB64" s="134">
        <v>26</v>
      </c>
      <c r="AC64" s="134">
        <v>27</v>
      </c>
      <c r="AD64" s="134">
        <v>28</v>
      </c>
      <c r="AE64" s="134">
        <v>29</v>
      </c>
      <c r="AF64" s="134">
        <v>30</v>
      </c>
      <c r="AG64" s="134">
        <v>31</v>
      </c>
      <c r="AH64" s="134">
        <v>32</v>
      </c>
      <c r="AI64" s="134">
        <v>33</v>
      </c>
      <c r="AJ64" s="134">
        <v>34</v>
      </c>
      <c r="AK64" s="134">
        <v>35</v>
      </c>
      <c r="AL64" s="134">
        <v>36</v>
      </c>
      <c r="AM64" s="134">
        <v>37</v>
      </c>
      <c r="AN64" s="134">
        <v>38</v>
      </c>
      <c r="AO64" s="134">
        <v>39</v>
      </c>
      <c r="AP64" s="134">
        <v>40</v>
      </c>
      <c r="AQ64" s="134"/>
      <c r="AR64" s="134"/>
      <c r="AS64" s="134"/>
      <c r="AT64" s="134"/>
      <c r="AU64" s="134"/>
      <c r="AV64" s="134"/>
      <c r="AW64" s="134"/>
      <c r="AX64" s="134"/>
    </row>
    <row r="65" spans="1:50" s="133" customFormat="1" x14ac:dyDescent="0.25">
      <c r="A65" s="135"/>
      <c r="B65" s="134"/>
      <c r="C65" s="134">
        <f>$Z$7</f>
        <v>5</v>
      </c>
      <c r="D65" s="134">
        <f>$Z$7</f>
        <v>5</v>
      </c>
      <c r="E65" s="134">
        <f>$Z$7</f>
        <v>5</v>
      </c>
      <c r="F65" s="134">
        <f>$Z$7</f>
        <v>5</v>
      </c>
      <c r="G65" s="134">
        <f t="shared" ref="G65:AP65" si="0">$Z$7</f>
        <v>5</v>
      </c>
      <c r="H65" s="134">
        <f t="shared" si="0"/>
        <v>5</v>
      </c>
      <c r="I65" s="134">
        <f t="shared" si="0"/>
        <v>5</v>
      </c>
      <c r="J65" s="134">
        <f t="shared" si="0"/>
        <v>5</v>
      </c>
      <c r="K65" s="134">
        <f t="shared" si="0"/>
        <v>5</v>
      </c>
      <c r="L65" s="134">
        <f t="shared" si="0"/>
        <v>5</v>
      </c>
      <c r="M65" s="134">
        <f t="shared" si="0"/>
        <v>5</v>
      </c>
      <c r="N65" s="134">
        <f t="shared" si="0"/>
        <v>5</v>
      </c>
      <c r="O65" s="134">
        <f t="shared" si="0"/>
        <v>5</v>
      </c>
      <c r="P65" s="134">
        <f t="shared" si="0"/>
        <v>5</v>
      </c>
      <c r="Q65" s="134">
        <f t="shared" si="0"/>
        <v>5</v>
      </c>
      <c r="R65" s="134">
        <f t="shared" si="0"/>
        <v>5</v>
      </c>
      <c r="S65" s="134">
        <f t="shared" si="0"/>
        <v>5</v>
      </c>
      <c r="T65" s="134">
        <f t="shared" si="0"/>
        <v>5</v>
      </c>
      <c r="U65" s="134">
        <f t="shared" si="0"/>
        <v>5</v>
      </c>
      <c r="V65" s="134">
        <f t="shared" si="0"/>
        <v>5</v>
      </c>
      <c r="W65" s="134">
        <f t="shared" si="0"/>
        <v>5</v>
      </c>
      <c r="X65" s="134">
        <f t="shared" si="0"/>
        <v>5</v>
      </c>
      <c r="Y65" s="134">
        <f t="shared" si="0"/>
        <v>5</v>
      </c>
      <c r="Z65" s="134">
        <f t="shared" si="0"/>
        <v>5</v>
      </c>
      <c r="AA65" s="134">
        <f t="shared" si="0"/>
        <v>5</v>
      </c>
      <c r="AB65" s="134">
        <f t="shared" si="0"/>
        <v>5</v>
      </c>
      <c r="AC65" s="134">
        <f t="shared" si="0"/>
        <v>5</v>
      </c>
      <c r="AD65" s="134">
        <f t="shared" si="0"/>
        <v>5</v>
      </c>
      <c r="AE65" s="134">
        <f t="shared" si="0"/>
        <v>5</v>
      </c>
      <c r="AF65" s="134">
        <f t="shared" si="0"/>
        <v>5</v>
      </c>
      <c r="AG65" s="134">
        <f t="shared" si="0"/>
        <v>5</v>
      </c>
      <c r="AH65" s="134">
        <f t="shared" si="0"/>
        <v>5</v>
      </c>
      <c r="AI65" s="134">
        <f t="shared" si="0"/>
        <v>5</v>
      </c>
      <c r="AJ65" s="134">
        <f t="shared" si="0"/>
        <v>5</v>
      </c>
      <c r="AK65" s="134">
        <f t="shared" si="0"/>
        <v>5</v>
      </c>
      <c r="AL65" s="134">
        <f t="shared" si="0"/>
        <v>5</v>
      </c>
      <c r="AM65" s="134">
        <f t="shared" si="0"/>
        <v>5</v>
      </c>
      <c r="AN65" s="134">
        <f t="shared" si="0"/>
        <v>5</v>
      </c>
      <c r="AO65" s="134">
        <f t="shared" si="0"/>
        <v>5</v>
      </c>
      <c r="AP65" s="134">
        <f t="shared" si="0"/>
        <v>5</v>
      </c>
      <c r="AQ65" s="134"/>
      <c r="AR65" s="134"/>
      <c r="AS65" s="134"/>
      <c r="AT65" s="134"/>
      <c r="AU65" s="134"/>
      <c r="AV65" s="134"/>
      <c r="AW65" s="134"/>
      <c r="AX65" s="134"/>
    </row>
    <row r="66" spans="1:50" s="133" customFormat="1" x14ac:dyDescent="0.25">
      <c r="A66" s="135"/>
      <c r="B66" s="134"/>
      <c r="C66" s="134">
        <f t="shared" ref="C66:AP66" si="1">1000*C33/((IF($Q$9="Square or Rectangular",$AK$9*$AO$9,PI()*($AK$9/2)^2)))</f>
        <v>3.9161539245987318</v>
      </c>
      <c r="D66" s="134">
        <f t="shared" si="1"/>
        <v>3.9161539245987318</v>
      </c>
      <c r="E66" s="134">
        <f t="shared" si="1"/>
        <v>3.9161539245987318</v>
      </c>
      <c r="F66" s="134">
        <f t="shared" si="1"/>
        <v>0</v>
      </c>
      <c r="G66" s="134">
        <f t="shared" si="1"/>
        <v>0</v>
      </c>
      <c r="H66" s="134">
        <f t="shared" si="1"/>
        <v>0</v>
      </c>
      <c r="I66" s="134">
        <f t="shared" si="1"/>
        <v>0</v>
      </c>
      <c r="J66" s="134">
        <f t="shared" si="1"/>
        <v>0</v>
      </c>
      <c r="K66" s="134">
        <f t="shared" si="1"/>
        <v>0</v>
      </c>
      <c r="L66" s="134">
        <f t="shared" si="1"/>
        <v>0</v>
      </c>
      <c r="M66" s="134">
        <f t="shared" si="1"/>
        <v>0</v>
      </c>
      <c r="N66" s="134">
        <f t="shared" si="1"/>
        <v>0</v>
      </c>
      <c r="O66" s="134">
        <f t="shared" si="1"/>
        <v>0</v>
      </c>
      <c r="P66" s="134">
        <f t="shared" si="1"/>
        <v>0</v>
      </c>
      <c r="Q66" s="134">
        <f t="shared" si="1"/>
        <v>0</v>
      </c>
      <c r="R66" s="134">
        <f t="shared" si="1"/>
        <v>0</v>
      </c>
      <c r="S66" s="134">
        <f t="shared" si="1"/>
        <v>0</v>
      </c>
      <c r="T66" s="134">
        <f t="shared" si="1"/>
        <v>0</v>
      </c>
      <c r="U66" s="134">
        <f t="shared" si="1"/>
        <v>0</v>
      </c>
      <c r="V66" s="134">
        <f t="shared" si="1"/>
        <v>0</v>
      </c>
      <c r="W66" s="134">
        <f t="shared" si="1"/>
        <v>0</v>
      </c>
      <c r="X66" s="134">
        <f t="shared" si="1"/>
        <v>0</v>
      </c>
      <c r="Y66" s="134">
        <f t="shared" si="1"/>
        <v>0</v>
      </c>
      <c r="Z66" s="134">
        <f t="shared" si="1"/>
        <v>0</v>
      </c>
      <c r="AA66" s="134">
        <f t="shared" si="1"/>
        <v>0</v>
      </c>
      <c r="AB66" s="134">
        <f t="shared" si="1"/>
        <v>0</v>
      </c>
      <c r="AC66" s="134">
        <f t="shared" si="1"/>
        <v>0</v>
      </c>
      <c r="AD66" s="134">
        <f t="shared" si="1"/>
        <v>0</v>
      </c>
      <c r="AE66" s="134">
        <f t="shared" si="1"/>
        <v>0</v>
      </c>
      <c r="AF66" s="134">
        <f t="shared" si="1"/>
        <v>0</v>
      </c>
      <c r="AG66" s="134">
        <f t="shared" si="1"/>
        <v>0</v>
      </c>
      <c r="AH66" s="134">
        <f t="shared" si="1"/>
        <v>0</v>
      </c>
      <c r="AI66" s="134">
        <f t="shared" si="1"/>
        <v>0</v>
      </c>
      <c r="AJ66" s="134">
        <f t="shared" si="1"/>
        <v>0</v>
      </c>
      <c r="AK66" s="134">
        <f t="shared" si="1"/>
        <v>0</v>
      </c>
      <c r="AL66" s="134">
        <f t="shared" si="1"/>
        <v>0</v>
      </c>
      <c r="AM66" s="134">
        <f t="shared" si="1"/>
        <v>0</v>
      </c>
      <c r="AN66" s="134">
        <f t="shared" si="1"/>
        <v>0</v>
      </c>
      <c r="AO66" s="134">
        <f t="shared" si="1"/>
        <v>0</v>
      </c>
      <c r="AP66" s="134">
        <f t="shared" si="1"/>
        <v>0</v>
      </c>
      <c r="AQ66" s="134"/>
      <c r="AR66" s="134"/>
      <c r="AS66" s="134"/>
      <c r="AT66" s="134"/>
      <c r="AU66" s="134"/>
      <c r="AV66" s="134"/>
      <c r="AW66" s="134"/>
      <c r="AX66" s="134"/>
    </row>
    <row r="67" spans="1:50" s="133" customFormat="1" x14ac:dyDescent="0.25">
      <c r="A67" s="135"/>
      <c r="B67" s="134"/>
      <c r="C67" s="134">
        <f t="shared" ref="C67:AX67" si="2">IF(C66=0,"",C66)</f>
        <v>3.9161539245987318</v>
      </c>
      <c r="D67" s="134">
        <f t="shared" si="2"/>
        <v>3.9161539245987318</v>
      </c>
      <c r="E67" s="134">
        <f t="shared" si="2"/>
        <v>3.9161539245987318</v>
      </c>
      <c r="F67" s="134" t="str">
        <f t="shared" si="2"/>
        <v/>
      </c>
      <c r="G67" s="134" t="str">
        <f t="shared" si="2"/>
        <v/>
      </c>
      <c r="H67" s="134" t="str">
        <f t="shared" si="2"/>
        <v/>
      </c>
      <c r="I67" s="134" t="str">
        <f t="shared" si="2"/>
        <v/>
      </c>
      <c r="J67" s="134" t="str">
        <f t="shared" si="2"/>
        <v/>
      </c>
      <c r="K67" s="134" t="str">
        <f t="shared" si="2"/>
        <v/>
      </c>
      <c r="L67" s="134" t="str">
        <f t="shared" si="2"/>
        <v/>
      </c>
      <c r="M67" s="134" t="str">
        <f t="shared" si="2"/>
        <v/>
      </c>
      <c r="N67" s="134" t="str">
        <f t="shared" si="2"/>
        <v/>
      </c>
      <c r="O67" s="134" t="str">
        <f t="shared" si="2"/>
        <v/>
      </c>
      <c r="P67" s="134" t="str">
        <f t="shared" si="2"/>
        <v/>
      </c>
      <c r="Q67" s="134" t="str">
        <f t="shared" si="2"/>
        <v/>
      </c>
      <c r="R67" s="134" t="str">
        <f t="shared" si="2"/>
        <v/>
      </c>
      <c r="S67" s="134" t="str">
        <f t="shared" si="2"/>
        <v/>
      </c>
      <c r="T67" s="134" t="str">
        <f t="shared" si="2"/>
        <v/>
      </c>
      <c r="U67" s="134" t="str">
        <f t="shared" si="2"/>
        <v/>
      </c>
      <c r="V67" s="134" t="str">
        <f t="shared" si="2"/>
        <v/>
      </c>
      <c r="W67" s="134" t="str">
        <f t="shared" si="2"/>
        <v/>
      </c>
      <c r="X67" s="134" t="str">
        <f t="shared" si="2"/>
        <v/>
      </c>
      <c r="Y67" s="134" t="str">
        <f t="shared" si="2"/>
        <v/>
      </c>
      <c r="Z67" s="134" t="str">
        <f t="shared" si="2"/>
        <v/>
      </c>
      <c r="AA67" s="134" t="str">
        <f t="shared" si="2"/>
        <v/>
      </c>
      <c r="AB67" s="134" t="str">
        <f t="shared" si="2"/>
        <v/>
      </c>
      <c r="AC67" s="134" t="str">
        <f t="shared" si="2"/>
        <v/>
      </c>
      <c r="AD67" s="134" t="str">
        <f t="shared" si="2"/>
        <v/>
      </c>
      <c r="AE67" s="134" t="str">
        <f t="shared" si="2"/>
        <v/>
      </c>
      <c r="AF67" s="134" t="str">
        <f t="shared" si="2"/>
        <v/>
      </c>
      <c r="AG67" s="134" t="str">
        <f t="shared" si="2"/>
        <v/>
      </c>
      <c r="AH67" s="134" t="str">
        <f t="shared" si="2"/>
        <v/>
      </c>
      <c r="AI67" s="134" t="str">
        <f t="shared" si="2"/>
        <v/>
      </c>
      <c r="AJ67" s="134" t="str">
        <f t="shared" si="2"/>
        <v/>
      </c>
      <c r="AK67" s="134" t="str">
        <f t="shared" si="2"/>
        <v/>
      </c>
      <c r="AL67" s="134" t="str">
        <f t="shared" si="2"/>
        <v/>
      </c>
      <c r="AM67" s="134" t="str">
        <f t="shared" si="2"/>
        <v/>
      </c>
      <c r="AN67" s="134" t="str">
        <f t="shared" si="2"/>
        <v/>
      </c>
      <c r="AO67" s="134" t="str">
        <f t="shared" si="2"/>
        <v/>
      </c>
      <c r="AP67" s="134" t="str">
        <f t="shared" si="2"/>
        <v/>
      </c>
      <c r="AQ67" s="134" t="str">
        <f t="shared" si="2"/>
        <v/>
      </c>
      <c r="AR67" s="134" t="str">
        <f t="shared" si="2"/>
        <v/>
      </c>
      <c r="AS67" s="134" t="str">
        <f t="shared" si="2"/>
        <v/>
      </c>
      <c r="AT67" s="134" t="str">
        <f t="shared" si="2"/>
        <v/>
      </c>
      <c r="AU67" s="134" t="str">
        <f t="shared" si="2"/>
        <v/>
      </c>
      <c r="AV67" s="134" t="str">
        <f t="shared" si="2"/>
        <v/>
      </c>
      <c r="AW67" s="134" t="str">
        <f t="shared" si="2"/>
        <v/>
      </c>
      <c r="AX67" s="134" t="str">
        <f t="shared" si="2"/>
        <v/>
      </c>
    </row>
    <row r="68" spans="1:50" s="133" customFormat="1" x14ac:dyDescent="0.25">
      <c r="A68" s="135"/>
      <c r="B68" s="134"/>
      <c r="C68" s="134">
        <f>IF(C66=0,"",(C67+0.00001*C64))</f>
        <v>3.9161639245987319</v>
      </c>
      <c r="D68" s="134">
        <f t="shared" ref="D68:AP68" si="3">IF(D66=0,"",(D67+0.00001*D64))</f>
        <v>3.9161739245987319</v>
      </c>
      <c r="E68" s="134">
        <f t="shared" si="3"/>
        <v>3.916183924598732</v>
      </c>
      <c r="F68" s="134" t="str">
        <f t="shared" si="3"/>
        <v/>
      </c>
      <c r="G68" s="134" t="str">
        <f t="shared" si="3"/>
        <v/>
      </c>
      <c r="H68" s="134" t="str">
        <f t="shared" si="3"/>
        <v/>
      </c>
      <c r="I68" s="134" t="str">
        <f t="shared" si="3"/>
        <v/>
      </c>
      <c r="J68" s="134" t="str">
        <f t="shared" si="3"/>
        <v/>
      </c>
      <c r="K68" s="134" t="str">
        <f t="shared" si="3"/>
        <v/>
      </c>
      <c r="L68" s="134" t="str">
        <f t="shared" si="3"/>
        <v/>
      </c>
      <c r="M68" s="134" t="str">
        <f t="shared" si="3"/>
        <v/>
      </c>
      <c r="N68" s="134" t="str">
        <f t="shared" si="3"/>
        <v/>
      </c>
      <c r="O68" s="134" t="str">
        <f t="shared" si="3"/>
        <v/>
      </c>
      <c r="P68" s="134" t="str">
        <f t="shared" si="3"/>
        <v/>
      </c>
      <c r="Q68" s="134" t="str">
        <f t="shared" si="3"/>
        <v/>
      </c>
      <c r="R68" s="134" t="str">
        <f t="shared" si="3"/>
        <v/>
      </c>
      <c r="S68" s="134" t="str">
        <f t="shared" si="3"/>
        <v/>
      </c>
      <c r="T68" s="134" t="str">
        <f t="shared" si="3"/>
        <v/>
      </c>
      <c r="U68" s="134" t="str">
        <f t="shared" si="3"/>
        <v/>
      </c>
      <c r="V68" s="134" t="str">
        <f t="shared" si="3"/>
        <v/>
      </c>
      <c r="W68" s="134" t="str">
        <f t="shared" si="3"/>
        <v/>
      </c>
      <c r="X68" s="134" t="str">
        <f t="shared" si="3"/>
        <v/>
      </c>
      <c r="Y68" s="134" t="str">
        <f t="shared" si="3"/>
        <v/>
      </c>
      <c r="Z68" s="134" t="str">
        <f t="shared" si="3"/>
        <v/>
      </c>
      <c r="AA68" s="134" t="str">
        <f t="shared" si="3"/>
        <v/>
      </c>
      <c r="AB68" s="134" t="str">
        <f t="shared" si="3"/>
        <v/>
      </c>
      <c r="AC68" s="134" t="str">
        <f t="shared" si="3"/>
        <v/>
      </c>
      <c r="AD68" s="134" t="str">
        <f t="shared" si="3"/>
        <v/>
      </c>
      <c r="AE68" s="134" t="str">
        <f t="shared" si="3"/>
        <v/>
      </c>
      <c r="AF68" s="134" t="str">
        <f t="shared" si="3"/>
        <v/>
      </c>
      <c r="AG68" s="134" t="str">
        <f t="shared" si="3"/>
        <v/>
      </c>
      <c r="AH68" s="134" t="str">
        <f t="shared" si="3"/>
        <v/>
      </c>
      <c r="AI68" s="134" t="str">
        <f t="shared" si="3"/>
        <v/>
      </c>
      <c r="AJ68" s="134" t="str">
        <f t="shared" si="3"/>
        <v/>
      </c>
      <c r="AK68" s="134" t="str">
        <f t="shared" si="3"/>
        <v/>
      </c>
      <c r="AL68" s="134" t="str">
        <f t="shared" si="3"/>
        <v/>
      </c>
      <c r="AM68" s="134" t="str">
        <f t="shared" si="3"/>
        <v/>
      </c>
      <c r="AN68" s="134" t="str">
        <f t="shared" si="3"/>
        <v/>
      </c>
      <c r="AO68" s="134" t="str">
        <f t="shared" si="3"/>
        <v/>
      </c>
      <c r="AP68" s="134" t="str">
        <f t="shared" si="3"/>
        <v/>
      </c>
      <c r="AQ68" s="134"/>
      <c r="AR68" s="134"/>
      <c r="AS68" s="134"/>
      <c r="AT68" s="134"/>
      <c r="AU68" s="134"/>
      <c r="AV68" s="134"/>
      <c r="AW68" s="134"/>
      <c r="AX68" s="134"/>
    </row>
    <row r="69" spans="1:50" s="133" customFormat="1" x14ac:dyDescent="0.25">
      <c r="A69" s="135"/>
      <c r="B69" s="134"/>
      <c r="C69" s="134" t="str">
        <f>IF(C68&gt;$C$71,C67,"")</f>
        <v/>
      </c>
      <c r="D69" s="134" t="str">
        <f t="shared" ref="D69:AP69" si="4">IF(D68&gt;$C$71,D67,"")</f>
        <v/>
      </c>
      <c r="E69" s="134">
        <f t="shared" si="4"/>
        <v>3.9161539245987318</v>
      </c>
      <c r="F69" s="134" t="str">
        <f t="shared" si="4"/>
        <v/>
      </c>
      <c r="G69" s="134" t="str">
        <f t="shared" si="4"/>
        <v/>
      </c>
      <c r="H69" s="134" t="str">
        <f t="shared" si="4"/>
        <v/>
      </c>
      <c r="I69" s="134" t="str">
        <f t="shared" si="4"/>
        <v/>
      </c>
      <c r="J69" s="134" t="str">
        <f t="shared" si="4"/>
        <v/>
      </c>
      <c r="K69" s="134" t="str">
        <f t="shared" si="4"/>
        <v/>
      </c>
      <c r="L69" s="134" t="str">
        <f t="shared" si="4"/>
        <v/>
      </c>
      <c r="M69" s="134" t="str">
        <f t="shared" si="4"/>
        <v/>
      </c>
      <c r="N69" s="134" t="str">
        <f t="shared" si="4"/>
        <v/>
      </c>
      <c r="O69" s="134" t="str">
        <f t="shared" si="4"/>
        <v/>
      </c>
      <c r="P69" s="134" t="str">
        <f t="shared" si="4"/>
        <v/>
      </c>
      <c r="Q69" s="134" t="str">
        <f t="shared" si="4"/>
        <v/>
      </c>
      <c r="R69" s="134" t="str">
        <f t="shared" si="4"/>
        <v/>
      </c>
      <c r="S69" s="134" t="str">
        <f t="shared" si="4"/>
        <v/>
      </c>
      <c r="T69" s="134" t="str">
        <f t="shared" si="4"/>
        <v/>
      </c>
      <c r="U69" s="134" t="str">
        <f t="shared" si="4"/>
        <v/>
      </c>
      <c r="V69" s="134" t="str">
        <f t="shared" si="4"/>
        <v/>
      </c>
      <c r="W69" s="134" t="str">
        <f t="shared" si="4"/>
        <v/>
      </c>
      <c r="X69" s="134" t="str">
        <f t="shared" si="4"/>
        <v/>
      </c>
      <c r="Y69" s="134" t="str">
        <f t="shared" si="4"/>
        <v/>
      </c>
      <c r="Z69" s="134" t="str">
        <f t="shared" si="4"/>
        <v/>
      </c>
      <c r="AA69" s="134" t="str">
        <f t="shared" si="4"/>
        <v/>
      </c>
      <c r="AB69" s="134" t="str">
        <f t="shared" si="4"/>
        <v/>
      </c>
      <c r="AC69" s="134" t="str">
        <f t="shared" si="4"/>
        <v/>
      </c>
      <c r="AD69" s="134" t="str">
        <f t="shared" si="4"/>
        <v/>
      </c>
      <c r="AE69" s="134" t="str">
        <f t="shared" si="4"/>
        <v/>
      </c>
      <c r="AF69" s="134" t="str">
        <f t="shared" si="4"/>
        <v/>
      </c>
      <c r="AG69" s="134" t="str">
        <f t="shared" si="4"/>
        <v/>
      </c>
      <c r="AH69" s="134" t="str">
        <f t="shared" si="4"/>
        <v/>
      </c>
      <c r="AI69" s="134" t="str">
        <f t="shared" si="4"/>
        <v/>
      </c>
      <c r="AJ69" s="134" t="str">
        <f t="shared" si="4"/>
        <v/>
      </c>
      <c r="AK69" s="134" t="str">
        <f t="shared" si="4"/>
        <v/>
      </c>
      <c r="AL69" s="134" t="str">
        <f t="shared" si="4"/>
        <v/>
      </c>
      <c r="AM69" s="134" t="str">
        <f t="shared" si="4"/>
        <v/>
      </c>
      <c r="AN69" s="134" t="str">
        <f t="shared" si="4"/>
        <v/>
      </c>
      <c r="AO69" s="134" t="str">
        <f t="shared" si="4"/>
        <v/>
      </c>
      <c r="AP69" s="134" t="str">
        <f t="shared" si="4"/>
        <v/>
      </c>
      <c r="AQ69" s="134"/>
      <c r="AR69" s="38"/>
    </row>
    <row r="70" spans="1:50" s="133" customFormat="1" x14ac:dyDescent="0.25">
      <c r="A70" s="135"/>
      <c r="B70" s="134"/>
      <c r="C70" s="134" t="s">
        <v>41</v>
      </c>
      <c r="D70" s="134" t="s">
        <v>42</v>
      </c>
      <c r="E70" s="134" t="s">
        <v>43</v>
      </c>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38"/>
    </row>
    <row r="71" spans="1:50" s="133" customFormat="1" x14ac:dyDescent="0.25">
      <c r="A71" s="135"/>
      <c r="B71" s="134"/>
      <c r="C71" s="134">
        <f>QUARTILE(C68:AP68,3)</f>
        <v>3.9161789245987322</v>
      </c>
      <c r="D71" s="134">
        <f>AVERAGE(C67:AP67)</f>
        <v>3.9161539245987318</v>
      </c>
      <c r="E71" s="134">
        <f>AVERAGE(C69:AP69)</f>
        <v>3.9161539245987318</v>
      </c>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38"/>
    </row>
    <row r="72" spans="1:50" s="133" customFormat="1" x14ac:dyDescent="0.25">
      <c r="A72" s="135"/>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38"/>
    </row>
    <row r="73" spans="1:50" s="127" customFormat="1" x14ac:dyDescent="0.25">
      <c r="A73" s="124"/>
      <c r="B73" s="125"/>
      <c r="C73" s="128"/>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6"/>
    </row>
    <row r="74" spans="1:50" s="127" customFormat="1" x14ac:dyDescent="0.25">
      <c r="A74" s="124"/>
      <c r="B74" s="125"/>
      <c r="C74" s="128"/>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6"/>
    </row>
    <row r="75" spans="1:50" x14ac:dyDescent="0.25">
      <c r="A75" s="129"/>
      <c r="B75" s="42"/>
      <c r="C75" s="130"/>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row>
    <row r="76" spans="1:50" x14ac:dyDescent="0.25">
      <c r="A76" s="129"/>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row>
    <row r="77" spans="1:50" x14ac:dyDescent="0.25">
      <c r="A77" s="129"/>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row>
    <row r="78" spans="1:50" x14ac:dyDescent="0.25">
      <c r="A78" s="129"/>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row>
    <row r="79" spans="1:50" x14ac:dyDescent="0.25">
      <c r="A79" s="129"/>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row>
    <row r="80" spans="1:50" x14ac:dyDescent="0.25">
      <c r="A80" s="129"/>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row>
  </sheetData>
  <sheetProtection password="9E01" sheet="1" objects="1" scenarios="1" selectLockedCells="1"/>
  <mergeCells count="38">
    <mergeCell ref="F54:R54"/>
    <mergeCell ref="S54:T54"/>
    <mergeCell ref="AW56:AX56"/>
    <mergeCell ref="B57:AQ60"/>
    <mergeCell ref="F50:R50"/>
    <mergeCell ref="S50:T50"/>
    <mergeCell ref="U50:V50"/>
    <mergeCell ref="F52:R52"/>
    <mergeCell ref="S52:T52"/>
    <mergeCell ref="U52:V52"/>
    <mergeCell ref="F46:R46"/>
    <mergeCell ref="S46:T46"/>
    <mergeCell ref="U46:V46"/>
    <mergeCell ref="F48:R48"/>
    <mergeCell ref="S48:T48"/>
    <mergeCell ref="U48:V48"/>
    <mergeCell ref="F44:R44"/>
    <mergeCell ref="S44:T44"/>
    <mergeCell ref="U44:V44"/>
    <mergeCell ref="AM11:AN11"/>
    <mergeCell ref="AO11:AQ11"/>
    <mergeCell ref="Q13:T13"/>
    <mergeCell ref="AM13:AN13"/>
    <mergeCell ref="AO13:AQ13"/>
    <mergeCell ref="Q15:R15"/>
    <mergeCell ref="S15:T15"/>
    <mergeCell ref="AP26:AP27"/>
    <mergeCell ref="C31:V31"/>
    <mergeCell ref="W31:AP31"/>
    <mergeCell ref="D35:AO36"/>
    <mergeCell ref="AP35:AP36"/>
    <mergeCell ref="C1:AP1"/>
    <mergeCell ref="C3:AQ5"/>
    <mergeCell ref="Z7:AA7"/>
    <mergeCell ref="Q9:T9"/>
    <mergeCell ref="AI9:AJ9"/>
    <mergeCell ref="AM9:AN9"/>
    <mergeCell ref="AP9:AQ9"/>
  </mergeCells>
  <dataValidations count="4">
    <dataValidation type="list" allowBlank="1" showInputMessage="1" showErrorMessage="1" sqref="Q9" xr:uid="{00000000-0002-0000-0300-000000000000}">
      <formula1>$U$9:$U$10</formula1>
    </dataValidation>
    <dataValidation allowBlank="1" showErrorMessage="1" promptTitle="Select from drop down tab" prompt="Select either kg N/ha or mm effluent applied" sqref="AV33:AV42" xr:uid="{00000000-0002-0000-0300-000001000000}"/>
    <dataValidation type="whole" allowBlank="1" showInputMessage="1" showErrorMessage="1" sqref="Q20 V20:W20" xr:uid="{00000000-0002-0000-0300-000002000000}">
      <formula1>1</formula1>
      <formula2>10000</formula2>
    </dataValidation>
    <dataValidation type="list" allowBlank="1" showInputMessage="1" showErrorMessage="1" sqref="Q13:T13" xr:uid="{00000000-0002-0000-0300-000003000000}">
      <formula1>$U$13:$U$14</formula1>
    </dataValidation>
  </dataValidations>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Irrigation Centre Pivot</vt:lpstr>
      <vt:lpstr>Irrigation Centre Pivot (Large)</vt:lpstr>
      <vt:lpstr>Travelling Irrigator</vt:lpstr>
      <vt:lpstr>Effluent Centre Pivot</vt:lpstr>
      <vt:lpstr>'Effluent Centre Pivot'!Print_Area</vt:lpstr>
      <vt:lpstr>'Irrigation Centre Pivot'!Print_Area</vt:lpstr>
      <vt:lpstr>'Irrigation Centre Pivot (Large)'!Print_Area</vt:lpstr>
      <vt:lpstr>'Travelling Irrigator'!Print_Area</vt:lpstr>
    </vt:vector>
  </TitlesOfParts>
  <Company>DairyNZ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Fransen</dc:creator>
  <cp:lastModifiedBy>Joanne Gisborne</cp:lastModifiedBy>
  <dcterms:created xsi:type="dcterms:W3CDTF">2013-11-05T18:31:35Z</dcterms:created>
  <dcterms:modified xsi:type="dcterms:W3CDTF">2021-05-30T21:00:22Z</dcterms:modified>
</cp:coreProperties>
</file>